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buget MTI 2018-2021" sheetId="1" r:id="rId1"/>
    <sheet name="buget MTI 2021" sheetId="2" r:id="rId2"/>
    <sheet name="buget MTI 2018-2021 (SINTETIC)" sheetId="3" r:id="rId3"/>
    <sheet name="buget MTI 2021 (SINTETIC)" sheetId="4" r:id="rId4"/>
    <sheet name="Sheet3" sheetId="5" r:id="rId5"/>
  </sheets>
  <definedNames>
    <definedName name="_xlnm.Print_Titles" localSheetId="0">'buget MTI 2018-2021'!$9:$12</definedName>
    <definedName name="_xlnm.Print_Titles" localSheetId="2">'buget MTI 2018-2021 (SINTETIC)'!$9:$12</definedName>
    <definedName name="_xlnm.Print_Titles" localSheetId="1">'buget MTI 2021'!$9:$12</definedName>
    <definedName name="_xlnm.Print_Titles" localSheetId="3">'buget MTI 2021 (SINTETIC)'!$9:$12</definedName>
  </definedNames>
  <calcPr fullCalcOnLoad="1"/>
</workbook>
</file>

<file path=xl/sharedStrings.xml><?xml version="1.0" encoding="utf-8"?>
<sst xmlns="http://schemas.openxmlformats.org/spreadsheetml/2006/main" count="377" uniqueCount="56">
  <si>
    <t>CHELTUIELI CURENTE</t>
  </si>
  <si>
    <t>CHELTUIELI DE CAPITAL</t>
  </si>
  <si>
    <t>OPERAŢIUNI FINANCIARE</t>
  </si>
  <si>
    <t>TITLUL II. BUNURI ŞI SERVICII</t>
  </si>
  <si>
    <t>TITLUL I. CHELTUIELI DE PERSONAL</t>
  </si>
  <si>
    <t>TITLUL III. DOBÂNZI</t>
  </si>
  <si>
    <t>ADMINISTRAŢIEI PUBLICE</t>
  </si>
  <si>
    <t>TITLUL IV. SUBVENŢII</t>
  </si>
  <si>
    <t>TITLUL VI. TRANSFERURI ÎNTRE UNITĂŢI ALE</t>
  </si>
  <si>
    <t>TITLUL VII. ALTE TRANSFERURI</t>
  </si>
  <si>
    <t xml:space="preserve"> - mii lei -</t>
  </si>
  <si>
    <t>Denumire indicator</t>
  </si>
  <si>
    <t>TOTAL GENERAL</t>
  </si>
  <si>
    <t>BUGET DE STAT</t>
  </si>
  <si>
    <t>CREDITE EXTERNE</t>
  </si>
  <si>
    <t>FONDURI EXTERNE NERAMBURSABILE</t>
  </si>
  <si>
    <t xml:space="preserve">TITLUL VIII. PROGRAME CU FINANŢARE DIN </t>
  </si>
  <si>
    <t>TITLUL IX. ASISTENŢĂ SOCIALĂ</t>
  </si>
  <si>
    <t>CU FINANŢARE RAMBURSABILĂ</t>
  </si>
  <si>
    <t>FONDURI EXTERNE NERAMBURSABILE (FEN) POSTADERARE</t>
  </si>
  <si>
    <t>prevederi</t>
  </si>
  <si>
    <t>inițiale</t>
  </si>
  <si>
    <t>definitive</t>
  </si>
  <si>
    <t>Program 2015</t>
  </si>
  <si>
    <t>Program 2013</t>
  </si>
  <si>
    <t>FONDURI EXTERNE NERAMBURSABILE AFERENTE CADRULUI FINANCIAR 2014-2020</t>
  </si>
  <si>
    <t xml:space="preserve">TITLUL X. PROIECTE CU FINANŢARE DIN </t>
  </si>
  <si>
    <t>TITLUL XI. ALTE CHELTUIELI</t>
  </si>
  <si>
    <t>TITLUL XII. CHELTUIELI AFERENTE PROGRAMELOR</t>
  </si>
  <si>
    <t>TITLUL XIII. ACTIVE NEFINANCIARE</t>
  </si>
  <si>
    <t>TITLUL XIV. ACTIVE FINANCIARE</t>
  </si>
  <si>
    <t>TITLUL XVII. RAMBURSĂRI DE CREDITE</t>
  </si>
  <si>
    <t>Program 2018</t>
  </si>
  <si>
    <t>Program 2019</t>
  </si>
  <si>
    <t>II - Credite bugetare</t>
  </si>
  <si>
    <t>DIRECTOR,</t>
  </si>
  <si>
    <t>ȘEF SERVICIU,</t>
  </si>
  <si>
    <t>Mihaela Simion</t>
  </si>
  <si>
    <t>FONDURI EXTERNE NERAMBURSABILE AFERENTE  CADRULUI FINANCIAR 2014-2020</t>
  </si>
  <si>
    <t xml:space="preserve">TITLUL X. PROGRAME CU FINANŢARE DIN </t>
  </si>
  <si>
    <t>NERAMBURSABILE AFERENTE CADRULUI FINANCIAR   2014-2020</t>
  </si>
  <si>
    <t xml:space="preserve">   - BUGET DE STAT</t>
  </si>
  <si>
    <t xml:space="preserve">   - PROIECTE CU FINANŢARE DIN FONDURI EXTERNE</t>
  </si>
  <si>
    <t>Program 2020</t>
  </si>
  <si>
    <t>Sinteza fondurilor alocate pe surse și pe titluri de cheltuieli pentru Ministerul Transporturilor și Infrastructurii</t>
  </si>
  <si>
    <r>
      <t xml:space="preserve">din total buget de stat: </t>
    </r>
    <r>
      <rPr>
        <b/>
        <i/>
        <sz val="11"/>
        <rFont val="Arial"/>
        <family val="2"/>
      </rPr>
      <t>capitolul 84.01 – „Transporturi”</t>
    </r>
    <r>
      <rPr>
        <b/>
        <sz val="11"/>
        <rFont val="Arial"/>
        <family val="2"/>
      </rPr>
      <t xml:space="preserve"> </t>
    </r>
  </si>
  <si>
    <t>Sinteza fondurilor alocate pe surse și pe titluri de cheltuieli</t>
  </si>
  <si>
    <t>pentru Ministerul Transporturilor și Infrastructurii</t>
  </si>
  <si>
    <t>pe anul 2020</t>
  </si>
  <si>
    <t xml:space="preserve">Sinteza fondurilor alocate pe surse și pe titluri de cheltuieli </t>
  </si>
  <si>
    <t>Program 2021</t>
  </si>
  <si>
    <t>actualizate</t>
  </si>
  <si>
    <t>D.E.</t>
  </si>
  <si>
    <t>Laura Gîrlă</t>
  </si>
  <si>
    <t>pe anii 2018-2021</t>
  </si>
  <si>
    <t>pe anul 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</si>
</sst>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8]d\ mmmm\ yyyy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3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57" applyFont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11" xfId="0" applyFill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Fill="1" applyBorder="1" applyAlignment="1">
      <alignment wrapText="1"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57" applyFont="1" applyAlignment="1">
      <alignment horizontal="centerContinuous"/>
      <protection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Continuous"/>
    </xf>
    <xf numFmtId="3" fontId="5" fillId="0" borderId="0" xfId="0" applyNumberFormat="1" applyFont="1" applyAlignment="1">
      <alignment horizontal="left"/>
    </xf>
    <xf numFmtId="3" fontId="1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5"/>
  <sheetViews>
    <sheetView showZeros="0" workbookViewId="0" topLeftCell="A46">
      <selection activeCell="H75" sqref="H75:O79"/>
    </sheetView>
  </sheetViews>
  <sheetFormatPr defaultColWidth="9.140625" defaultRowHeight="12.75"/>
  <cols>
    <col min="1" max="1" width="53.7109375" style="0" customWidth="1"/>
    <col min="2" max="2" width="11.28125" style="0" hidden="1" customWidth="1"/>
    <col min="3" max="3" width="12.140625" style="0" hidden="1" customWidth="1"/>
    <col min="4" max="5" width="12.7109375" style="0" hidden="1" customWidth="1"/>
    <col min="6" max="13" width="13.7109375" style="0" customWidth="1"/>
    <col min="14" max="14" width="12.7109375" style="0" hidden="1" customWidth="1"/>
    <col min="15" max="15" width="10.140625" style="0" bestFit="1" customWidth="1"/>
  </cols>
  <sheetData>
    <row r="1" spans="1:14" ht="12.75">
      <c r="A1" s="61"/>
      <c r="B1" s="13"/>
      <c r="C1" s="13"/>
      <c r="D1" s="13"/>
      <c r="E1" s="13"/>
      <c r="F1" s="13"/>
      <c r="G1" s="25"/>
      <c r="H1" s="25"/>
      <c r="I1" s="25"/>
      <c r="J1" s="25"/>
      <c r="K1" s="25"/>
      <c r="L1" s="25"/>
      <c r="M1" s="25"/>
      <c r="N1" s="19"/>
    </row>
    <row r="2" spans="1:14" ht="12.75">
      <c r="A2" s="13"/>
      <c r="B2" s="13"/>
      <c r="C2" s="13"/>
      <c r="D2" s="13"/>
      <c r="E2" s="13"/>
      <c r="F2" s="13"/>
      <c r="G2" s="25"/>
      <c r="H2" s="25"/>
      <c r="I2" s="25"/>
      <c r="J2" s="25"/>
      <c r="K2" s="25"/>
      <c r="L2" s="25"/>
      <c r="M2" s="25"/>
      <c r="N2" s="19"/>
    </row>
    <row r="3" spans="1:14" ht="12.75">
      <c r="A3" s="13"/>
      <c r="B3" s="13"/>
      <c r="C3" s="13"/>
      <c r="D3" s="13"/>
      <c r="E3" s="13"/>
      <c r="F3" s="13"/>
      <c r="G3" s="25"/>
      <c r="H3" s="25"/>
      <c r="I3" s="25"/>
      <c r="J3" s="25"/>
      <c r="K3" s="25"/>
      <c r="L3" s="25"/>
      <c r="M3" s="25"/>
      <c r="N3" s="19"/>
    </row>
    <row r="4" spans="1:14" ht="18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14.25" hidden="1">
      <c r="A5" s="14"/>
      <c r="B5" s="14"/>
      <c r="C5" s="14"/>
      <c r="D5" s="14"/>
      <c r="E5" s="14"/>
      <c r="F5" s="14"/>
      <c r="G5" s="25"/>
      <c r="H5" s="25"/>
      <c r="I5" s="25"/>
      <c r="J5" s="25"/>
      <c r="K5" s="25"/>
      <c r="L5" s="25"/>
      <c r="M5" s="25"/>
      <c r="N5" s="16"/>
    </row>
    <row r="6" spans="1:14" ht="18">
      <c r="A6" s="62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ht="12.75" hidden="1"/>
    <row r="9" spans="1:14" ht="12.75">
      <c r="A9" s="21" t="s">
        <v>34</v>
      </c>
      <c r="K9" s="19"/>
      <c r="L9" s="19"/>
      <c r="M9" s="39" t="s">
        <v>10</v>
      </c>
      <c r="N9" s="39" t="s">
        <v>10</v>
      </c>
    </row>
    <row r="10" spans="1:14" ht="12.75">
      <c r="A10" s="76" t="s">
        <v>11</v>
      </c>
      <c r="B10" s="41" t="s">
        <v>24</v>
      </c>
      <c r="C10" s="42"/>
      <c r="D10" s="41" t="s">
        <v>23</v>
      </c>
      <c r="E10" s="42"/>
      <c r="F10" s="41" t="s">
        <v>32</v>
      </c>
      <c r="G10" s="42"/>
      <c r="H10" s="41" t="s">
        <v>33</v>
      </c>
      <c r="I10" s="42"/>
      <c r="J10" s="41" t="s">
        <v>43</v>
      </c>
      <c r="K10" s="42"/>
      <c r="L10" s="60" t="s">
        <v>50</v>
      </c>
      <c r="M10" s="71"/>
      <c r="N10" s="42"/>
    </row>
    <row r="11" spans="1:14" ht="12.75" customHeight="1">
      <c r="A11" s="77"/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4" t="s">
        <v>20</v>
      </c>
      <c r="J11" s="44" t="s">
        <v>20</v>
      </c>
      <c r="K11" s="44" t="s">
        <v>20</v>
      </c>
      <c r="L11" s="44" t="s">
        <v>20</v>
      </c>
      <c r="M11" s="58" t="s">
        <v>20</v>
      </c>
      <c r="N11" s="58"/>
    </row>
    <row r="12" spans="1:14" ht="12.75">
      <c r="A12" s="78"/>
      <c r="B12" s="43" t="s">
        <v>21</v>
      </c>
      <c r="C12" s="43" t="s">
        <v>22</v>
      </c>
      <c r="D12" s="43" t="s">
        <v>21</v>
      </c>
      <c r="E12" s="43" t="s">
        <v>22</v>
      </c>
      <c r="F12" s="43" t="s">
        <v>21</v>
      </c>
      <c r="G12" s="43" t="s">
        <v>22</v>
      </c>
      <c r="H12" s="43" t="s">
        <v>21</v>
      </c>
      <c r="I12" s="43" t="s">
        <v>22</v>
      </c>
      <c r="J12" s="43" t="s">
        <v>21</v>
      </c>
      <c r="K12" s="43" t="s">
        <v>22</v>
      </c>
      <c r="L12" s="43" t="s">
        <v>21</v>
      </c>
      <c r="M12" s="59" t="s">
        <v>51</v>
      </c>
      <c r="N12" s="59"/>
    </row>
    <row r="13" spans="1:15" ht="12.75">
      <c r="A13" s="6" t="s">
        <v>12</v>
      </c>
      <c r="B13" s="27">
        <f aca="true" t="shared" si="0" ref="B13:L13">B14+B32+B35</f>
        <v>0</v>
      </c>
      <c r="C13" s="28">
        <f t="shared" si="0"/>
        <v>0</v>
      </c>
      <c r="D13" s="28">
        <f t="shared" si="0"/>
        <v>14827360</v>
      </c>
      <c r="E13" s="28">
        <f t="shared" si="0"/>
        <v>12444952</v>
      </c>
      <c r="F13" s="28">
        <f aca="true" t="shared" si="1" ref="F13:K13">F14+F32+F35</f>
        <v>9132803</v>
      </c>
      <c r="G13" s="28">
        <f t="shared" si="1"/>
        <v>7997192</v>
      </c>
      <c r="H13" s="28">
        <f t="shared" si="1"/>
        <v>13111972</v>
      </c>
      <c r="I13" s="28">
        <f t="shared" si="1"/>
        <v>11325995</v>
      </c>
      <c r="J13" s="28">
        <f t="shared" si="1"/>
        <v>12094034</v>
      </c>
      <c r="K13" s="28">
        <f t="shared" si="1"/>
        <v>13320167</v>
      </c>
      <c r="L13" s="28">
        <f t="shared" si="0"/>
        <v>14121403</v>
      </c>
      <c r="M13" s="28">
        <f>M14+M32+M35</f>
        <v>14271431</v>
      </c>
      <c r="N13" s="28">
        <f>N14+N32+N35</f>
        <v>0</v>
      </c>
      <c r="O13" s="40"/>
    </row>
    <row r="14" spans="1:15" ht="12.75">
      <c r="A14" s="4" t="s">
        <v>0</v>
      </c>
      <c r="B14" s="29">
        <f>B15+B16+B17+B18+B20+B21+B23+B26+B29+B31</f>
        <v>0</v>
      </c>
      <c r="C14" s="30">
        <f>C15+C16+C17+C18+C20+C21+C23+C26+C29+C31</f>
        <v>0</v>
      </c>
      <c r="D14" s="30">
        <f>D15+D16+D17+D18+D20+D21+D23+D26+D29+D31</f>
        <v>14482276</v>
      </c>
      <c r="E14" s="30">
        <f>E15+E16+E17+E18+E20+E21+E23+E26+E29+E31</f>
        <v>11362190</v>
      </c>
      <c r="F14" s="30">
        <f aca="true" t="shared" si="2" ref="F14:K14">F15+F16+F17+F18+F20+F21+F23+F26+F29+F31+F28</f>
        <v>8975500</v>
      </c>
      <c r="G14" s="30">
        <f t="shared" si="2"/>
        <v>7825196</v>
      </c>
      <c r="H14" s="30">
        <f t="shared" si="2"/>
        <v>12631472</v>
      </c>
      <c r="I14" s="30">
        <f t="shared" si="2"/>
        <v>10834799</v>
      </c>
      <c r="J14" s="30">
        <f t="shared" si="2"/>
        <v>11834631</v>
      </c>
      <c r="K14" s="30">
        <f t="shared" si="2"/>
        <v>12822883</v>
      </c>
      <c r="L14" s="30">
        <f>L15+L16+L17+L18+L20+L21+L23+L26+L29+L31+L28</f>
        <v>13949911</v>
      </c>
      <c r="M14" s="30">
        <f>M15+M16+M17+M18+M20+M21+M23+M26+M29+M31+M28</f>
        <v>14099939</v>
      </c>
      <c r="N14" s="30">
        <f>N15+N16+N17+N18+N20+N21+N23+N26+N29+N31+N28</f>
        <v>0</v>
      </c>
      <c r="O14" s="40"/>
    </row>
    <row r="15" spans="1:15" ht="12.75">
      <c r="A15" s="4" t="s">
        <v>4</v>
      </c>
      <c r="B15" s="29">
        <f aca="true" t="shared" si="3" ref="B15:K16">B39</f>
        <v>0</v>
      </c>
      <c r="C15" s="30">
        <f t="shared" si="3"/>
        <v>0</v>
      </c>
      <c r="D15" s="30">
        <f t="shared" si="3"/>
        <v>28450</v>
      </c>
      <c r="E15" s="30">
        <f t="shared" si="3"/>
        <v>17288</v>
      </c>
      <c r="F15" s="30">
        <f t="shared" si="3"/>
        <v>43172</v>
      </c>
      <c r="G15" s="30">
        <f t="shared" si="3"/>
        <v>38613</v>
      </c>
      <c r="H15" s="30">
        <f t="shared" si="3"/>
        <v>42000</v>
      </c>
      <c r="I15" s="30">
        <f t="shared" si="3"/>
        <v>40066</v>
      </c>
      <c r="J15" s="30">
        <f t="shared" si="3"/>
        <v>57800</v>
      </c>
      <c r="K15" s="30">
        <f t="shared" si="3"/>
        <v>48562</v>
      </c>
      <c r="L15" s="30">
        <f aca="true" t="shared" si="4" ref="L15:N16">L39</f>
        <v>62113</v>
      </c>
      <c r="M15" s="30">
        <f>M39</f>
        <v>62113</v>
      </c>
      <c r="N15" s="30">
        <f t="shared" si="4"/>
        <v>0</v>
      </c>
      <c r="O15" s="40"/>
    </row>
    <row r="16" spans="1:15" ht="12.75">
      <c r="A16" s="4" t="s">
        <v>3</v>
      </c>
      <c r="B16" s="29">
        <f t="shared" si="3"/>
        <v>0</v>
      </c>
      <c r="C16" s="30">
        <f t="shared" si="3"/>
        <v>0</v>
      </c>
      <c r="D16" s="30">
        <f t="shared" si="3"/>
        <v>8307</v>
      </c>
      <c r="E16" s="30">
        <f t="shared" si="3"/>
        <v>8847</v>
      </c>
      <c r="F16" s="30">
        <f t="shared" si="3"/>
        <v>14006</v>
      </c>
      <c r="G16" s="30">
        <f t="shared" si="3"/>
        <v>8783</v>
      </c>
      <c r="H16" s="30">
        <f t="shared" si="3"/>
        <v>11471</v>
      </c>
      <c r="I16" s="30">
        <f t="shared" si="3"/>
        <v>8612</v>
      </c>
      <c r="J16" s="30">
        <f t="shared" si="3"/>
        <v>11261</v>
      </c>
      <c r="K16" s="30">
        <f t="shared" si="3"/>
        <v>18454</v>
      </c>
      <c r="L16" s="30">
        <f t="shared" si="4"/>
        <v>13689</v>
      </c>
      <c r="M16" s="30">
        <f>M40</f>
        <v>13689</v>
      </c>
      <c r="N16" s="30">
        <f t="shared" si="4"/>
        <v>0</v>
      </c>
      <c r="O16" s="40"/>
    </row>
    <row r="17" spans="1:16" ht="12.75">
      <c r="A17" s="4" t="s">
        <v>5</v>
      </c>
      <c r="B17" s="29">
        <f>SUM(B41)</f>
        <v>0</v>
      </c>
      <c r="C17" s="30">
        <f>SUM(C41)</f>
        <v>0</v>
      </c>
      <c r="D17" s="29">
        <f aca="true" t="shared" si="5" ref="D17:N18">SUM(D41)</f>
        <v>59120</v>
      </c>
      <c r="E17" s="29">
        <f t="shared" si="5"/>
        <v>51539</v>
      </c>
      <c r="F17" s="29">
        <f t="shared" si="5"/>
        <v>46316</v>
      </c>
      <c r="G17" s="29">
        <f t="shared" si="5"/>
        <v>39510</v>
      </c>
      <c r="H17" s="29">
        <f t="shared" si="5"/>
        <v>36933</v>
      </c>
      <c r="I17" s="29">
        <f aca="true" t="shared" si="6" ref="I17:K18">SUM(I41)</f>
        <v>37216</v>
      </c>
      <c r="J17" s="29">
        <f t="shared" si="6"/>
        <v>40035</v>
      </c>
      <c r="K17" s="29">
        <f t="shared" si="6"/>
        <v>32405</v>
      </c>
      <c r="L17" s="29">
        <f t="shared" si="5"/>
        <v>30877</v>
      </c>
      <c r="M17" s="29">
        <f>SUM(M41)</f>
        <v>30877</v>
      </c>
      <c r="N17" s="29">
        <f t="shared" si="5"/>
        <v>0</v>
      </c>
      <c r="O17" s="40"/>
      <c r="P17" s="40"/>
    </row>
    <row r="18" spans="1:15" ht="12.75">
      <c r="A18" s="4" t="s">
        <v>7</v>
      </c>
      <c r="B18" s="29">
        <f>SUM(B42)</f>
        <v>0</v>
      </c>
      <c r="C18" s="30">
        <f>SUM(C42)</f>
        <v>0</v>
      </c>
      <c r="D18" s="29">
        <f t="shared" si="5"/>
        <v>1695554</v>
      </c>
      <c r="E18" s="29">
        <f t="shared" si="5"/>
        <v>1851240</v>
      </c>
      <c r="F18" s="29">
        <f t="shared" si="5"/>
        <v>1911361</v>
      </c>
      <c r="G18" s="29">
        <f t="shared" si="5"/>
        <v>1831247</v>
      </c>
      <c r="H18" s="29">
        <f t="shared" si="5"/>
        <v>1930196</v>
      </c>
      <c r="I18" s="29">
        <f t="shared" si="6"/>
        <v>1969513</v>
      </c>
      <c r="J18" s="29">
        <f t="shared" si="6"/>
        <v>2020196</v>
      </c>
      <c r="K18" s="29">
        <f t="shared" si="6"/>
        <v>2303907</v>
      </c>
      <c r="L18" s="29">
        <f t="shared" si="5"/>
        <v>2199493</v>
      </c>
      <c r="M18" s="29">
        <f>SUM(M42)</f>
        <v>2199493</v>
      </c>
      <c r="N18" s="29">
        <f t="shared" si="5"/>
        <v>0</v>
      </c>
      <c r="O18" s="40"/>
    </row>
    <row r="19" spans="1:15" ht="12.75">
      <c r="A19" s="11" t="s">
        <v>8</v>
      </c>
      <c r="B19" s="45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0"/>
    </row>
    <row r="20" spans="1:15" ht="12.75">
      <c r="A20" s="10" t="s">
        <v>6</v>
      </c>
      <c r="B20" s="46">
        <f aca="true" t="shared" si="7" ref="B20:L20">SUM(B44)</f>
        <v>0</v>
      </c>
      <c r="C20" s="34">
        <f t="shared" si="7"/>
        <v>0</v>
      </c>
      <c r="D20" s="33">
        <f t="shared" si="7"/>
        <v>1266784</v>
      </c>
      <c r="E20" s="33">
        <f t="shared" si="7"/>
        <v>1902799</v>
      </c>
      <c r="F20" s="33">
        <f aca="true" t="shared" si="8" ref="F20:K20">SUM(F44)</f>
        <v>1546353</v>
      </c>
      <c r="G20" s="33">
        <f t="shared" si="8"/>
        <v>1571323</v>
      </c>
      <c r="H20" s="33">
        <f t="shared" si="8"/>
        <v>2448584</v>
      </c>
      <c r="I20" s="33">
        <f t="shared" si="8"/>
        <v>2303537</v>
      </c>
      <c r="J20" s="33">
        <f t="shared" si="8"/>
        <v>1680000</v>
      </c>
      <c r="K20" s="33">
        <f t="shared" si="8"/>
        <v>2141375</v>
      </c>
      <c r="L20" s="33">
        <f t="shared" si="7"/>
        <v>2314929</v>
      </c>
      <c r="M20" s="33">
        <f>SUM(M44)</f>
        <v>2486480</v>
      </c>
      <c r="N20" s="33">
        <f>SUM(N44)</f>
        <v>0</v>
      </c>
      <c r="O20" s="40"/>
    </row>
    <row r="21" spans="1:15" ht="12.75">
      <c r="A21" s="8" t="s">
        <v>9</v>
      </c>
      <c r="B21" s="47">
        <f aca="true" t="shared" si="9" ref="B21:L21">B45+B62+B65</f>
        <v>0</v>
      </c>
      <c r="C21" s="30">
        <f t="shared" si="9"/>
        <v>0</v>
      </c>
      <c r="D21" s="30">
        <f t="shared" si="9"/>
        <v>1231578</v>
      </c>
      <c r="E21" s="30">
        <f t="shared" si="9"/>
        <v>953014</v>
      </c>
      <c r="F21" s="30">
        <f aca="true" t="shared" si="10" ref="F21:K21">F45+F62+F65</f>
        <v>748826</v>
      </c>
      <c r="G21" s="30">
        <f t="shared" si="10"/>
        <v>726969</v>
      </c>
      <c r="H21" s="30">
        <f t="shared" si="10"/>
        <v>1416569</v>
      </c>
      <c r="I21" s="30">
        <f t="shared" si="10"/>
        <v>987357</v>
      </c>
      <c r="J21" s="30">
        <f t="shared" si="10"/>
        <v>712000</v>
      </c>
      <c r="K21" s="30">
        <f t="shared" si="10"/>
        <v>893210</v>
      </c>
      <c r="L21" s="30">
        <f t="shared" si="9"/>
        <v>740400</v>
      </c>
      <c r="M21" s="30">
        <f>M45+M62+M65</f>
        <v>675518</v>
      </c>
      <c r="N21" s="30">
        <f>N45+N62+N65</f>
        <v>0</v>
      </c>
      <c r="O21" s="40"/>
    </row>
    <row r="22" spans="1:15" ht="12.75">
      <c r="A22" s="11" t="s">
        <v>16</v>
      </c>
      <c r="B22" s="45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0"/>
    </row>
    <row r="23" spans="1:15" ht="25.5">
      <c r="A23" s="26" t="s">
        <v>19</v>
      </c>
      <c r="B23" s="48">
        <f>B47+B67</f>
        <v>0</v>
      </c>
      <c r="C23" s="35">
        <f>C47+C67</f>
        <v>0</v>
      </c>
      <c r="D23" s="35">
        <f>D47+D67</f>
        <v>9145779</v>
      </c>
      <c r="E23" s="35">
        <f>E47+E67</f>
        <v>5400699</v>
      </c>
      <c r="F23" s="35">
        <f aca="true" t="shared" si="11" ref="F23:K23">F47</f>
        <v>50000</v>
      </c>
      <c r="G23" s="35">
        <f t="shared" si="11"/>
        <v>90000</v>
      </c>
      <c r="H23" s="35">
        <f t="shared" si="11"/>
        <v>50000</v>
      </c>
      <c r="I23" s="35">
        <f t="shared" si="11"/>
        <v>329471</v>
      </c>
      <c r="J23" s="35">
        <f t="shared" si="11"/>
        <v>1051</v>
      </c>
      <c r="K23" s="35">
        <f t="shared" si="11"/>
        <v>526890</v>
      </c>
      <c r="L23" s="35">
        <f>L47</f>
        <v>210547</v>
      </c>
      <c r="M23" s="35">
        <f>M47</f>
        <v>271098</v>
      </c>
      <c r="N23" s="35">
        <f>N47</f>
        <v>0</v>
      </c>
      <c r="O23" s="40"/>
    </row>
    <row r="24" spans="1:15" ht="12.75" hidden="1">
      <c r="A24" s="55" t="s">
        <v>26</v>
      </c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0"/>
    </row>
    <row r="25" spans="1:15" ht="25.5" hidden="1">
      <c r="A25" s="56" t="s">
        <v>25</v>
      </c>
      <c r="B25" s="48"/>
      <c r="C25" s="3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0"/>
    </row>
    <row r="26" spans="1:15" ht="12.75">
      <c r="A26" s="8" t="s">
        <v>17</v>
      </c>
      <c r="B26" s="47">
        <f aca="true" t="shared" si="12" ref="B26:N26">SUM(B48)</f>
        <v>0</v>
      </c>
      <c r="C26" s="30">
        <f t="shared" si="12"/>
        <v>0</v>
      </c>
      <c r="D26" s="29">
        <f t="shared" si="12"/>
        <v>105047</v>
      </c>
      <c r="E26" s="29">
        <f t="shared" si="12"/>
        <v>470351</v>
      </c>
      <c r="F26" s="29">
        <f aca="true" t="shared" si="13" ref="F26:K26">SUM(F48)</f>
        <v>480000</v>
      </c>
      <c r="G26" s="29">
        <f t="shared" si="13"/>
        <v>714249</v>
      </c>
      <c r="H26" s="29">
        <f t="shared" si="13"/>
        <v>500000</v>
      </c>
      <c r="I26" s="29">
        <f t="shared" si="13"/>
        <v>685419</v>
      </c>
      <c r="J26" s="29">
        <f t="shared" si="13"/>
        <v>500000</v>
      </c>
      <c r="K26" s="29">
        <f t="shared" si="13"/>
        <v>454090</v>
      </c>
      <c r="L26" s="29">
        <f t="shared" si="12"/>
        <v>350113</v>
      </c>
      <c r="M26" s="29">
        <f>SUM(M48)</f>
        <v>350113</v>
      </c>
      <c r="N26" s="29">
        <f t="shared" si="12"/>
        <v>0</v>
      </c>
      <c r="O26" s="40"/>
    </row>
    <row r="27" spans="1:15" ht="12.75">
      <c r="A27" s="55" t="s">
        <v>26</v>
      </c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0"/>
    </row>
    <row r="28" spans="1:15" ht="25.5">
      <c r="A28" s="56" t="s">
        <v>25</v>
      </c>
      <c r="B28" s="48"/>
      <c r="C28" s="36"/>
      <c r="D28" s="33"/>
      <c r="E28" s="33"/>
      <c r="F28" s="33">
        <f aca="true" t="shared" si="14" ref="F28:K28">SUM(F50)+F67</f>
        <v>4000000</v>
      </c>
      <c r="G28" s="33">
        <f t="shared" si="14"/>
        <v>2587603</v>
      </c>
      <c r="H28" s="33">
        <f t="shared" si="14"/>
        <v>5895000</v>
      </c>
      <c r="I28" s="33">
        <f t="shared" si="14"/>
        <v>4281058</v>
      </c>
      <c r="J28" s="33">
        <f t="shared" si="14"/>
        <v>6628422</v>
      </c>
      <c r="K28" s="33">
        <f t="shared" si="14"/>
        <v>6247786</v>
      </c>
      <c r="L28" s="33">
        <f>SUM(L50)+L67</f>
        <v>7971403</v>
      </c>
      <c r="M28" s="33">
        <f>SUM(M50)+M67</f>
        <v>7954766</v>
      </c>
      <c r="N28" s="33">
        <f>SUM(N50)+N67</f>
        <v>0</v>
      </c>
      <c r="O28" s="40"/>
    </row>
    <row r="29" spans="1:15" ht="12.75">
      <c r="A29" s="57" t="s">
        <v>27</v>
      </c>
      <c r="B29" s="47">
        <f aca="true" t="shared" si="15" ref="B29:N29">SUM(B51)</f>
        <v>0</v>
      </c>
      <c r="C29" s="30">
        <f t="shared" si="15"/>
        <v>0</v>
      </c>
      <c r="D29" s="29">
        <f t="shared" si="15"/>
        <v>13657</v>
      </c>
      <c r="E29" s="29">
        <f t="shared" si="15"/>
        <v>29482</v>
      </c>
      <c r="F29" s="29">
        <f aca="true" t="shared" si="16" ref="F29:K29">SUM(F51)</f>
        <v>18400</v>
      </c>
      <c r="G29" s="29">
        <f t="shared" si="16"/>
        <v>11664</v>
      </c>
      <c r="H29" s="29">
        <f t="shared" si="16"/>
        <v>13796</v>
      </c>
      <c r="I29" s="29">
        <f t="shared" si="16"/>
        <v>37855</v>
      </c>
      <c r="J29" s="29">
        <f t="shared" si="16"/>
        <v>13866</v>
      </c>
      <c r="K29" s="29">
        <f t="shared" si="16"/>
        <v>21191</v>
      </c>
      <c r="L29" s="29">
        <f t="shared" si="15"/>
        <v>32789</v>
      </c>
      <c r="M29" s="29">
        <f>SUM(M51)</f>
        <v>32234</v>
      </c>
      <c r="N29" s="29">
        <f t="shared" si="15"/>
        <v>0</v>
      </c>
      <c r="O29" s="40"/>
    </row>
    <row r="30" spans="1:15" ht="12.75">
      <c r="A30" s="55" t="s">
        <v>28</v>
      </c>
      <c r="B30" s="45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0"/>
    </row>
    <row r="31" spans="1:15" ht="12.75">
      <c r="A31" s="10" t="s">
        <v>18</v>
      </c>
      <c r="B31" s="46">
        <f aca="true" t="shared" si="17" ref="B31:L31">SUM(B53)</f>
        <v>0</v>
      </c>
      <c r="C31" s="34">
        <f t="shared" si="17"/>
        <v>0</v>
      </c>
      <c r="D31" s="33">
        <f t="shared" si="17"/>
        <v>928000</v>
      </c>
      <c r="E31" s="33">
        <f t="shared" si="17"/>
        <v>676931</v>
      </c>
      <c r="F31" s="33">
        <f aca="true" t="shared" si="18" ref="F31:K31">SUM(F53)</f>
        <v>117066</v>
      </c>
      <c r="G31" s="33">
        <f t="shared" si="18"/>
        <v>205235</v>
      </c>
      <c r="H31" s="33">
        <f t="shared" si="18"/>
        <v>286923</v>
      </c>
      <c r="I31" s="33">
        <f t="shared" si="18"/>
        <v>154695</v>
      </c>
      <c r="J31" s="33">
        <f t="shared" si="18"/>
        <v>170000</v>
      </c>
      <c r="K31" s="33">
        <f t="shared" si="18"/>
        <v>135013</v>
      </c>
      <c r="L31" s="33">
        <f t="shared" si="17"/>
        <v>23558</v>
      </c>
      <c r="M31" s="33">
        <f>SUM(M53)</f>
        <v>23558</v>
      </c>
      <c r="N31" s="33">
        <f>SUM(N53)</f>
        <v>0</v>
      </c>
      <c r="O31" s="40"/>
    </row>
    <row r="32" spans="1:15" ht="12.75">
      <c r="A32" s="8" t="s">
        <v>1</v>
      </c>
      <c r="B32" s="47">
        <f aca="true" t="shared" si="19" ref="B32:N32">B33+B34</f>
        <v>0</v>
      </c>
      <c r="C32" s="30">
        <f t="shared" si="19"/>
        <v>0</v>
      </c>
      <c r="D32" s="30">
        <f t="shared" si="19"/>
        <v>113010</v>
      </c>
      <c r="E32" s="30">
        <f t="shared" si="19"/>
        <v>837221</v>
      </c>
      <c r="F32" s="30">
        <f aca="true" t="shared" si="20" ref="F32:K32">F33+F34</f>
        <v>6722</v>
      </c>
      <c r="G32" s="30">
        <f t="shared" si="20"/>
        <v>20796</v>
      </c>
      <c r="H32" s="30">
        <f t="shared" si="20"/>
        <v>330500</v>
      </c>
      <c r="I32" s="30">
        <f t="shared" si="20"/>
        <v>330500</v>
      </c>
      <c r="J32" s="30">
        <f t="shared" si="20"/>
        <v>110703</v>
      </c>
      <c r="K32" s="30">
        <f t="shared" si="20"/>
        <v>332740</v>
      </c>
      <c r="L32" s="30">
        <f t="shared" si="19"/>
        <v>6948</v>
      </c>
      <c r="M32" s="30">
        <f>M33+M34</f>
        <v>6948</v>
      </c>
      <c r="N32" s="30">
        <f t="shared" si="19"/>
        <v>0</v>
      </c>
      <c r="O32" s="40"/>
    </row>
    <row r="33" spans="1:15" ht="12.75">
      <c r="A33" s="57" t="s">
        <v>29</v>
      </c>
      <c r="B33" s="47">
        <f aca="true" t="shared" si="21" ref="B33:K34">B55</f>
        <v>0</v>
      </c>
      <c r="C33" s="30">
        <f t="shared" si="21"/>
        <v>0</v>
      </c>
      <c r="D33" s="30">
        <f t="shared" si="21"/>
        <v>3010</v>
      </c>
      <c r="E33" s="30">
        <f t="shared" si="21"/>
        <v>3947</v>
      </c>
      <c r="F33" s="30">
        <f t="shared" si="21"/>
        <v>6722</v>
      </c>
      <c r="G33" s="30">
        <f t="shared" si="21"/>
        <v>796</v>
      </c>
      <c r="H33" s="30">
        <f t="shared" si="21"/>
        <v>500</v>
      </c>
      <c r="I33" s="30">
        <f t="shared" si="21"/>
        <v>500</v>
      </c>
      <c r="J33" s="30">
        <f t="shared" si="21"/>
        <v>110703</v>
      </c>
      <c r="K33" s="30">
        <f t="shared" si="21"/>
        <v>72740</v>
      </c>
      <c r="L33" s="30">
        <f aca="true" t="shared" si="22" ref="L33:N34">L55</f>
        <v>6948</v>
      </c>
      <c r="M33" s="30">
        <f>M55</f>
        <v>6948</v>
      </c>
      <c r="N33" s="30">
        <f t="shared" si="22"/>
        <v>0</v>
      </c>
      <c r="O33" s="40"/>
    </row>
    <row r="34" spans="1:15" ht="12.75">
      <c r="A34" s="57" t="s">
        <v>30</v>
      </c>
      <c r="B34" s="47">
        <f t="shared" si="21"/>
        <v>0</v>
      </c>
      <c r="C34" s="30">
        <f t="shared" si="21"/>
        <v>0</v>
      </c>
      <c r="D34" s="30">
        <f t="shared" si="21"/>
        <v>110000</v>
      </c>
      <c r="E34" s="30">
        <f t="shared" si="21"/>
        <v>833274</v>
      </c>
      <c r="F34" s="30">
        <f t="shared" si="21"/>
        <v>0</v>
      </c>
      <c r="G34" s="30">
        <f t="shared" si="21"/>
        <v>20000</v>
      </c>
      <c r="H34" s="30">
        <f t="shared" si="21"/>
        <v>330000</v>
      </c>
      <c r="I34" s="30">
        <f t="shared" si="21"/>
        <v>330000</v>
      </c>
      <c r="J34" s="30">
        <f t="shared" si="21"/>
        <v>0</v>
      </c>
      <c r="K34" s="30">
        <f t="shared" si="21"/>
        <v>260000</v>
      </c>
      <c r="L34" s="30">
        <f t="shared" si="22"/>
        <v>0</v>
      </c>
      <c r="M34" s="30">
        <f>M56</f>
        <v>0</v>
      </c>
      <c r="N34" s="30">
        <f t="shared" si="22"/>
        <v>0</v>
      </c>
      <c r="O34" s="40"/>
    </row>
    <row r="35" spans="1:15" ht="12.75">
      <c r="A35" s="8" t="s">
        <v>2</v>
      </c>
      <c r="B35" s="47">
        <f>SUM(B57)</f>
        <v>0</v>
      </c>
      <c r="C35" s="30">
        <f>SUM(C57)</f>
        <v>0</v>
      </c>
      <c r="D35" s="29">
        <f aca="true" t="shared" si="23" ref="D35:N36">SUM(D57)</f>
        <v>232074</v>
      </c>
      <c r="E35" s="29">
        <f t="shared" si="23"/>
        <v>245541</v>
      </c>
      <c r="F35" s="29">
        <f t="shared" si="23"/>
        <v>150581</v>
      </c>
      <c r="G35" s="29">
        <f t="shared" si="23"/>
        <v>151200</v>
      </c>
      <c r="H35" s="29">
        <f t="shared" si="23"/>
        <v>150000</v>
      </c>
      <c r="I35" s="29">
        <f aca="true" t="shared" si="24" ref="I35:K36">SUM(I57)</f>
        <v>160696</v>
      </c>
      <c r="J35" s="29">
        <f t="shared" si="24"/>
        <v>148700</v>
      </c>
      <c r="K35" s="29">
        <f t="shared" si="24"/>
        <v>164544</v>
      </c>
      <c r="L35" s="29">
        <f t="shared" si="23"/>
        <v>164544</v>
      </c>
      <c r="M35" s="29">
        <f>SUM(M57)</f>
        <v>164544</v>
      </c>
      <c r="N35" s="29">
        <f t="shared" si="23"/>
        <v>0</v>
      </c>
      <c r="O35" s="40"/>
    </row>
    <row r="36" spans="1:15" ht="12.75">
      <c r="A36" s="57" t="s">
        <v>31</v>
      </c>
      <c r="B36" s="47">
        <f>SUM(B58)</f>
        <v>0</v>
      </c>
      <c r="C36" s="30">
        <f>SUM(C58)</f>
        <v>0</v>
      </c>
      <c r="D36" s="29">
        <f t="shared" si="23"/>
        <v>232074</v>
      </c>
      <c r="E36" s="29">
        <f t="shared" si="23"/>
        <v>245541</v>
      </c>
      <c r="F36" s="29">
        <f t="shared" si="23"/>
        <v>150581</v>
      </c>
      <c r="G36" s="29">
        <f t="shared" si="23"/>
        <v>151200</v>
      </c>
      <c r="H36" s="29">
        <f t="shared" si="23"/>
        <v>150000</v>
      </c>
      <c r="I36" s="29">
        <f t="shared" si="24"/>
        <v>160696</v>
      </c>
      <c r="J36" s="29">
        <f t="shared" si="24"/>
        <v>148700</v>
      </c>
      <c r="K36" s="29">
        <f t="shared" si="24"/>
        <v>164544</v>
      </c>
      <c r="L36" s="29">
        <f t="shared" si="23"/>
        <v>164544</v>
      </c>
      <c r="M36" s="29">
        <f>SUM(M58)</f>
        <v>164544</v>
      </c>
      <c r="N36" s="29">
        <f t="shared" si="23"/>
        <v>0</v>
      </c>
      <c r="O36" s="40"/>
    </row>
    <row r="37" spans="1:17" ht="12.75">
      <c r="A37" s="9" t="s">
        <v>13</v>
      </c>
      <c r="B37" s="49">
        <f aca="true" t="shared" si="25" ref="B37:L37">B38+B54+B57</f>
        <v>0</v>
      </c>
      <c r="C37" s="28">
        <f t="shared" si="25"/>
        <v>0</v>
      </c>
      <c r="D37" s="27">
        <f t="shared" si="25"/>
        <v>14823212</v>
      </c>
      <c r="E37" s="27">
        <f t="shared" si="25"/>
        <v>12436110</v>
      </c>
      <c r="F37" s="27">
        <f aca="true" t="shared" si="26" ref="F37:K37">F38+F54+F57</f>
        <v>9132803</v>
      </c>
      <c r="G37" s="27">
        <f t="shared" si="26"/>
        <v>7996092</v>
      </c>
      <c r="H37" s="27">
        <f t="shared" si="26"/>
        <v>13111972</v>
      </c>
      <c r="I37" s="27">
        <f t="shared" si="26"/>
        <v>11324398</v>
      </c>
      <c r="J37" s="27">
        <f t="shared" si="26"/>
        <v>12094034</v>
      </c>
      <c r="K37" s="27">
        <f t="shared" si="26"/>
        <v>13318281</v>
      </c>
      <c r="L37" s="27">
        <f t="shared" si="25"/>
        <v>14120000</v>
      </c>
      <c r="M37" s="27">
        <f>M38+M54+M57</f>
        <v>14270027</v>
      </c>
      <c r="N37" s="27">
        <f>N38+N54+N57</f>
        <v>0</v>
      </c>
      <c r="O37" s="40"/>
      <c r="P37" s="1"/>
      <c r="Q37" s="1"/>
    </row>
    <row r="38" spans="1:15" ht="12.75">
      <c r="A38" s="4" t="s">
        <v>0</v>
      </c>
      <c r="B38" s="29">
        <f>B39+B40+B41+B42+B44+B45+B47+B48+B51+B53</f>
        <v>0</v>
      </c>
      <c r="C38" s="30">
        <f>C39+C40+C41+C42+C44+C45+C47+C48+C51+C53</f>
        <v>0</v>
      </c>
      <c r="D38" s="29">
        <f>D39+D40+D41+D42+D44+D45+D47+D48+D51+D53</f>
        <v>14478128</v>
      </c>
      <c r="E38" s="29">
        <f>E39+E40+E41+E42+E44+E45+E47+E48+E51+E53</f>
        <v>11353348</v>
      </c>
      <c r="F38" s="29">
        <f aca="true" t="shared" si="27" ref="F38:K38">SUM(F39:F53)</f>
        <v>8975500</v>
      </c>
      <c r="G38" s="29">
        <f t="shared" si="27"/>
        <v>7824096</v>
      </c>
      <c r="H38" s="29">
        <f t="shared" si="27"/>
        <v>12631472</v>
      </c>
      <c r="I38" s="29">
        <f t="shared" si="27"/>
        <v>10833202</v>
      </c>
      <c r="J38" s="29">
        <f t="shared" si="27"/>
        <v>11834631</v>
      </c>
      <c r="K38" s="29">
        <f t="shared" si="27"/>
        <v>12820997</v>
      </c>
      <c r="L38" s="29">
        <f>SUM(L39:L53)</f>
        <v>13948508</v>
      </c>
      <c r="M38" s="29">
        <f>SUM(M39:M53)</f>
        <v>14098535</v>
      </c>
      <c r="N38" s="29"/>
      <c r="O38" s="40"/>
    </row>
    <row r="39" spans="1:15" ht="12.75">
      <c r="A39" s="4" t="s">
        <v>4</v>
      </c>
      <c r="B39" s="29"/>
      <c r="C39" s="30"/>
      <c r="D39" s="29">
        <v>28450</v>
      </c>
      <c r="E39" s="29">
        <v>17288</v>
      </c>
      <c r="F39" s="29">
        <v>43172</v>
      </c>
      <c r="G39" s="29">
        <v>38613</v>
      </c>
      <c r="H39" s="29">
        <v>42000</v>
      </c>
      <c r="I39" s="29">
        <v>40066</v>
      </c>
      <c r="J39" s="29">
        <v>57800</v>
      </c>
      <c r="K39" s="29">
        <v>48562</v>
      </c>
      <c r="L39" s="29">
        <v>62113</v>
      </c>
      <c r="M39" s="29">
        <v>62113</v>
      </c>
      <c r="N39" s="29"/>
      <c r="O39" s="40"/>
    </row>
    <row r="40" spans="1:15" ht="12.75">
      <c r="A40" s="4" t="s">
        <v>3</v>
      </c>
      <c r="B40" s="29"/>
      <c r="C40" s="30"/>
      <c r="D40" s="29">
        <v>8307</v>
      </c>
      <c r="E40" s="29">
        <v>8847</v>
      </c>
      <c r="F40" s="29">
        <v>14006</v>
      </c>
      <c r="G40" s="29">
        <v>8783</v>
      </c>
      <c r="H40" s="29">
        <v>11471</v>
      </c>
      <c r="I40" s="29">
        <v>8612</v>
      </c>
      <c r="J40" s="29">
        <v>11261</v>
      </c>
      <c r="K40" s="29">
        <v>18454</v>
      </c>
      <c r="L40" s="29">
        <v>13689</v>
      </c>
      <c r="M40" s="29">
        <v>13689</v>
      </c>
      <c r="N40" s="29"/>
      <c r="O40" s="40"/>
    </row>
    <row r="41" spans="1:15" ht="12.75">
      <c r="A41" s="4" t="s">
        <v>5</v>
      </c>
      <c r="B41" s="29"/>
      <c r="C41" s="30"/>
      <c r="D41" s="29">
        <v>59120</v>
      </c>
      <c r="E41" s="29">
        <v>51539</v>
      </c>
      <c r="F41" s="29">
        <v>46316</v>
      </c>
      <c r="G41" s="29">
        <v>39510</v>
      </c>
      <c r="H41" s="29">
        <v>36933</v>
      </c>
      <c r="I41" s="29">
        <v>37216</v>
      </c>
      <c r="J41" s="29">
        <v>40035</v>
      </c>
      <c r="K41" s="29">
        <v>32405</v>
      </c>
      <c r="L41" s="29">
        <v>30877</v>
      </c>
      <c r="M41" s="29">
        <v>30877</v>
      </c>
      <c r="N41" s="29"/>
      <c r="O41" s="40"/>
    </row>
    <row r="42" spans="1:15" ht="12.75">
      <c r="A42" s="4" t="s">
        <v>7</v>
      </c>
      <c r="B42" s="29"/>
      <c r="C42" s="30"/>
      <c r="D42" s="29">
        <v>1695554</v>
      </c>
      <c r="E42" s="29">
        <v>1851240</v>
      </c>
      <c r="F42" s="29">
        <v>1911361</v>
      </c>
      <c r="G42" s="29">
        <v>1831247</v>
      </c>
      <c r="H42" s="29">
        <v>1930196</v>
      </c>
      <c r="I42" s="29">
        <v>1969513</v>
      </c>
      <c r="J42" s="29">
        <v>2020196</v>
      </c>
      <c r="K42" s="29">
        <v>2303907</v>
      </c>
      <c r="L42" s="29">
        <v>2199493</v>
      </c>
      <c r="M42" s="29">
        <v>2199493</v>
      </c>
      <c r="N42" s="29"/>
      <c r="O42" s="40"/>
    </row>
    <row r="43" spans="1:15" ht="12.75">
      <c r="A43" s="11" t="s">
        <v>8</v>
      </c>
      <c r="B43" s="45"/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0"/>
    </row>
    <row r="44" spans="1:15" ht="12.75">
      <c r="A44" s="10" t="s">
        <v>6</v>
      </c>
      <c r="B44" s="46"/>
      <c r="C44" s="34"/>
      <c r="D44" s="33">
        <v>1266784</v>
      </c>
      <c r="E44" s="33">
        <v>1902799</v>
      </c>
      <c r="F44" s="33">
        <v>1546353</v>
      </c>
      <c r="G44" s="33">
        <v>1571323</v>
      </c>
      <c r="H44" s="33">
        <v>2448584</v>
      </c>
      <c r="I44" s="33">
        <v>2303537</v>
      </c>
      <c r="J44" s="33">
        <v>1680000</v>
      </c>
      <c r="K44" s="33">
        <v>2141375</v>
      </c>
      <c r="L44" s="33">
        <v>2314929</v>
      </c>
      <c r="M44" s="33">
        <f>2432880+32045+21555</f>
        <v>2486480</v>
      </c>
      <c r="N44" s="33"/>
      <c r="O44" s="40"/>
    </row>
    <row r="45" spans="1:15" ht="12.75">
      <c r="A45" s="8" t="s">
        <v>9</v>
      </c>
      <c r="B45" s="47"/>
      <c r="C45" s="30"/>
      <c r="D45" s="29">
        <v>1231578</v>
      </c>
      <c r="E45" s="29">
        <v>953014</v>
      </c>
      <c r="F45" s="29">
        <v>748826</v>
      </c>
      <c r="G45" s="29">
        <v>726969</v>
      </c>
      <c r="H45" s="29">
        <v>1416569</v>
      </c>
      <c r="I45" s="29">
        <v>987357</v>
      </c>
      <c r="J45" s="29">
        <v>712000</v>
      </c>
      <c r="K45" s="29">
        <v>893210</v>
      </c>
      <c r="L45" s="29">
        <v>740400</v>
      </c>
      <c r="M45" s="29">
        <v>675518</v>
      </c>
      <c r="N45" s="29"/>
      <c r="O45" s="40"/>
    </row>
    <row r="46" spans="1:15" ht="12.75">
      <c r="A46" s="11" t="s">
        <v>16</v>
      </c>
      <c r="B46" s="45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0"/>
    </row>
    <row r="47" spans="1:15" ht="25.5">
      <c r="A47" s="26" t="s">
        <v>19</v>
      </c>
      <c r="B47" s="48"/>
      <c r="C47" s="36"/>
      <c r="D47" s="33">
        <v>9141631</v>
      </c>
      <c r="E47" s="33">
        <v>5391857</v>
      </c>
      <c r="F47" s="33">
        <v>50000</v>
      </c>
      <c r="G47" s="33">
        <v>90000</v>
      </c>
      <c r="H47" s="33">
        <v>50000</v>
      </c>
      <c r="I47" s="33">
        <v>329471</v>
      </c>
      <c r="J47" s="33">
        <v>1051</v>
      </c>
      <c r="K47" s="33">
        <v>526890</v>
      </c>
      <c r="L47" s="33">
        <v>210547</v>
      </c>
      <c r="M47" s="33">
        <v>271098</v>
      </c>
      <c r="N47" s="33"/>
      <c r="O47" s="40"/>
    </row>
    <row r="48" spans="1:15" ht="12.75">
      <c r="A48" s="8" t="s">
        <v>17</v>
      </c>
      <c r="B48" s="47"/>
      <c r="C48" s="30"/>
      <c r="D48" s="29">
        <v>105047</v>
      </c>
      <c r="E48" s="29">
        <v>470351</v>
      </c>
      <c r="F48" s="29">
        <v>480000</v>
      </c>
      <c r="G48" s="29">
        <v>714249</v>
      </c>
      <c r="H48" s="29">
        <v>500000</v>
      </c>
      <c r="I48" s="29">
        <v>685419</v>
      </c>
      <c r="J48" s="29">
        <v>500000</v>
      </c>
      <c r="K48" s="29">
        <v>454090</v>
      </c>
      <c r="L48" s="29">
        <v>350113</v>
      </c>
      <c r="M48" s="29">
        <v>350113</v>
      </c>
      <c r="N48" s="29"/>
      <c r="O48" s="40"/>
    </row>
    <row r="49" spans="1:15" ht="12.75">
      <c r="A49" s="55" t="s">
        <v>26</v>
      </c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40"/>
    </row>
    <row r="50" spans="1:15" ht="25.5">
      <c r="A50" s="56" t="s">
        <v>25</v>
      </c>
      <c r="B50" s="52"/>
      <c r="C50" s="53"/>
      <c r="D50" s="54"/>
      <c r="E50" s="54"/>
      <c r="F50" s="54">
        <v>4000000</v>
      </c>
      <c r="G50" s="54">
        <v>2586503</v>
      </c>
      <c r="H50" s="54">
        <v>5895000</v>
      </c>
      <c r="I50" s="54">
        <v>4279461</v>
      </c>
      <c r="J50" s="54">
        <v>6628422</v>
      </c>
      <c r="K50" s="54">
        <v>6245900</v>
      </c>
      <c r="L50" s="54">
        <v>7970000</v>
      </c>
      <c r="M50" s="54">
        <v>7953362</v>
      </c>
      <c r="N50" s="54"/>
      <c r="O50" s="40"/>
    </row>
    <row r="51" spans="1:15" ht="12.75">
      <c r="A51" s="57" t="s">
        <v>27</v>
      </c>
      <c r="B51" s="47"/>
      <c r="C51" s="30"/>
      <c r="D51" s="29">
        <v>13657</v>
      </c>
      <c r="E51" s="29">
        <v>29482</v>
      </c>
      <c r="F51" s="29">
        <v>18400</v>
      </c>
      <c r="G51" s="29">
        <v>11664</v>
      </c>
      <c r="H51" s="29">
        <v>13796</v>
      </c>
      <c r="I51" s="29">
        <v>37855</v>
      </c>
      <c r="J51" s="29">
        <v>13866</v>
      </c>
      <c r="K51" s="29">
        <v>21191</v>
      </c>
      <c r="L51" s="29">
        <v>32789</v>
      </c>
      <c r="M51" s="29">
        <v>32234</v>
      </c>
      <c r="N51" s="29"/>
      <c r="O51" s="40"/>
    </row>
    <row r="52" spans="1:15" ht="12.75">
      <c r="A52" s="55" t="s">
        <v>28</v>
      </c>
      <c r="B52" s="45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40"/>
    </row>
    <row r="53" spans="1:15" ht="12.75">
      <c r="A53" s="10" t="s">
        <v>18</v>
      </c>
      <c r="B53" s="46"/>
      <c r="C53" s="34"/>
      <c r="D53" s="33">
        <v>928000</v>
      </c>
      <c r="E53" s="33">
        <v>676931</v>
      </c>
      <c r="F53" s="33">
        <v>117066</v>
      </c>
      <c r="G53" s="33">
        <v>205235</v>
      </c>
      <c r="H53" s="33">
        <v>286923</v>
      </c>
      <c r="I53" s="33">
        <v>154695</v>
      </c>
      <c r="J53" s="33">
        <v>170000</v>
      </c>
      <c r="K53" s="33">
        <v>135013</v>
      </c>
      <c r="L53" s="33">
        <v>23558</v>
      </c>
      <c r="M53" s="33">
        <v>23558</v>
      </c>
      <c r="N53" s="33"/>
      <c r="O53" s="40"/>
    </row>
    <row r="54" spans="1:15" ht="12.75">
      <c r="A54" s="8" t="s">
        <v>1</v>
      </c>
      <c r="B54" s="47">
        <f aca="true" t="shared" si="28" ref="B54:L54">B55+B56</f>
        <v>0</v>
      </c>
      <c r="C54" s="29">
        <f t="shared" si="28"/>
        <v>0</v>
      </c>
      <c r="D54" s="29">
        <f t="shared" si="28"/>
        <v>113010</v>
      </c>
      <c r="E54" s="29">
        <f t="shared" si="28"/>
        <v>837221</v>
      </c>
      <c r="F54" s="29">
        <f aca="true" t="shared" si="29" ref="F54:K54">F55+F56</f>
        <v>6722</v>
      </c>
      <c r="G54" s="29">
        <f t="shared" si="29"/>
        <v>20796</v>
      </c>
      <c r="H54" s="29">
        <f t="shared" si="29"/>
        <v>330500</v>
      </c>
      <c r="I54" s="29">
        <f t="shared" si="29"/>
        <v>330500</v>
      </c>
      <c r="J54" s="29">
        <f t="shared" si="29"/>
        <v>110703</v>
      </c>
      <c r="K54" s="29">
        <f t="shared" si="29"/>
        <v>332740</v>
      </c>
      <c r="L54" s="29">
        <f t="shared" si="28"/>
        <v>6948</v>
      </c>
      <c r="M54" s="29">
        <f>M55+M56</f>
        <v>6948</v>
      </c>
      <c r="N54" s="29"/>
      <c r="O54" s="40"/>
    </row>
    <row r="55" spans="1:15" ht="12.75">
      <c r="A55" s="57" t="s">
        <v>29</v>
      </c>
      <c r="B55" s="47"/>
      <c r="C55" s="29"/>
      <c r="D55" s="29">
        <v>3010</v>
      </c>
      <c r="E55" s="29">
        <v>3947</v>
      </c>
      <c r="F55" s="29">
        <v>6722</v>
      </c>
      <c r="G55" s="29">
        <v>796</v>
      </c>
      <c r="H55" s="29">
        <v>500</v>
      </c>
      <c r="I55" s="29">
        <v>500</v>
      </c>
      <c r="J55" s="29">
        <v>110703</v>
      </c>
      <c r="K55" s="29">
        <v>72740</v>
      </c>
      <c r="L55" s="29">
        <v>6948</v>
      </c>
      <c r="M55" s="29">
        <v>6948</v>
      </c>
      <c r="N55" s="29"/>
      <c r="O55" s="40"/>
    </row>
    <row r="56" spans="1:15" ht="12.75">
      <c r="A56" s="57" t="s">
        <v>30</v>
      </c>
      <c r="B56" s="47"/>
      <c r="C56" s="29"/>
      <c r="D56" s="29">
        <v>110000</v>
      </c>
      <c r="E56" s="29">
        <v>833274</v>
      </c>
      <c r="F56" s="29"/>
      <c r="G56" s="29">
        <v>20000</v>
      </c>
      <c r="H56" s="29">
        <v>330000</v>
      </c>
      <c r="I56" s="29">
        <v>330000</v>
      </c>
      <c r="J56" s="29"/>
      <c r="K56" s="29">
        <v>260000</v>
      </c>
      <c r="L56" s="29"/>
      <c r="M56" s="29"/>
      <c r="N56" s="29"/>
      <c r="O56" s="40"/>
    </row>
    <row r="57" spans="1:15" ht="12.75">
      <c r="A57" s="8" t="s">
        <v>2</v>
      </c>
      <c r="B57" s="47">
        <f aca="true" t="shared" si="30" ref="B57:M57">B58</f>
        <v>0</v>
      </c>
      <c r="C57" s="29">
        <f t="shared" si="30"/>
        <v>0</v>
      </c>
      <c r="D57" s="29">
        <f t="shared" si="30"/>
        <v>232074</v>
      </c>
      <c r="E57" s="29">
        <f t="shared" si="30"/>
        <v>245541</v>
      </c>
      <c r="F57" s="29">
        <f t="shared" si="30"/>
        <v>150581</v>
      </c>
      <c r="G57" s="29">
        <f t="shared" si="30"/>
        <v>151200</v>
      </c>
      <c r="H57" s="29">
        <f t="shared" si="30"/>
        <v>150000</v>
      </c>
      <c r="I57" s="29">
        <f t="shared" si="30"/>
        <v>160696</v>
      </c>
      <c r="J57" s="29">
        <f t="shared" si="30"/>
        <v>148700</v>
      </c>
      <c r="K57" s="29">
        <f t="shared" si="30"/>
        <v>164544</v>
      </c>
      <c r="L57" s="29">
        <f t="shared" si="30"/>
        <v>164544</v>
      </c>
      <c r="M57" s="29">
        <f t="shared" si="30"/>
        <v>164544</v>
      </c>
      <c r="N57" s="29"/>
      <c r="O57" s="40"/>
    </row>
    <row r="58" spans="1:15" ht="12.75">
      <c r="A58" s="57" t="s">
        <v>31</v>
      </c>
      <c r="B58" s="47"/>
      <c r="C58" s="29"/>
      <c r="D58" s="29">
        <v>232074</v>
      </c>
      <c r="E58" s="29">
        <v>245541</v>
      </c>
      <c r="F58" s="29">
        <v>150581</v>
      </c>
      <c r="G58" s="29">
        <v>151200</v>
      </c>
      <c r="H58" s="29">
        <v>150000</v>
      </c>
      <c r="I58" s="29">
        <v>160696</v>
      </c>
      <c r="J58" s="29">
        <v>148700</v>
      </c>
      <c r="K58" s="29">
        <v>164544</v>
      </c>
      <c r="L58" s="29">
        <v>164544</v>
      </c>
      <c r="M58" s="29">
        <v>164544</v>
      </c>
      <c r="N58" s="29"/>
      <c r="O58" s="40"/>
    </row>
    <row r="59" spans="1:15" ht="15">
      <c r="A59" s="75" t="s">
        <v>45</v>
      </c>
      <c r="B59" s="47"/>
      <c r="C59" s="29"/>
      <c r="D59" s="29"/>
      <c r="E59" s="29"/>
      <c r="F59" s="74">
        <v>8621307</v>
      </c>
      <c r="G59" s="74">
        <v>7252272</v>
      </c>
      <c r="H59" s="74">
        <v>12580856</v>
      </c>
      <c r="I59" s="74">
        <v>10606757</v>
      </c>
      <c r="J59" s="74">
        <v>11346387</v>
      </c>
      <c r="K59" s="74">
        <v>12743194</v>
      </c>
      <c r="L59" s="74">
        <v>13716839</v>
      </c>
      <c r="M59" s="74">
        <v>13866311</v>
      </c>
      <c r="N59" s="73"/>
      <c r="O59" s="40"/>
    </row>
    <row r="60" spans="1:15" ht="12.75">
      <c r="A60" s="7" t="s">
        <v>14</v>
      </c>
      <c r="B60" s="50">
        <f aca="true" t="shared" si="31" ref="B60:N61">B61</f>
        <v>0</v>
      </c>
      <c r="C60" s="27">
        <f t="shared" si="31"/>
        <v>0</v>
      </c>
      <c r="D60" s="27">
        <f t="shared" si="31"/>
        <v>0</v>
      </c>
      <c r="E60" s="27">
        <f t="shared" si="31"/>
        <v>0</v>
      </c>
      <c r="F60" s="27">
        <f t="shared" si="31"/>
        <v>0</v>
      </c>
      <c r="G60" s="27">
        <f t="shared" si="31"/>
        <v>0</v>
      </c>
      <c r="H60" s="27">
        <f t="shared" si="31"/>
        <v>0</v>
      </c>
      <c r="I60" s="27">
        <f t="shared" si="31"/>
        <v>0</v>
      </c>
      <c r="J60" s="27">
        <f t="shared" si="31"/>
        <v>0</v>
      </c>
      <c r="K60" s="27">
        <f t="shared" si="31"/>
        <v>0</v>
      </c>
      <c r="L60" s="27">
        <f t="shared" si="31"/>
        <v>0</v>
      </c>
      <c r="M60" s="27">
        <f t="shared" si="31"/>
        <v>0</v>
      </c>
      <c r="N60" s="27">
        <f t="shared" si="31"/>
        <v>0</v>
      </c>
      <c r="O60" s="40"/>
    </row>
    <row r="61" spans="1:15" ht="12.75">
      <c r="A61" s="5" t="s">
        <v>0</v>
      </c>
      <c r="B61" s="51">
        <f t="shared" si="31"/>
        <v>0</v>
      </c>
      <c r="C61" s="29">
        <f t="shared" si="31"/>
        <v>0</v>
      </c>
      <c r="D61" s="29">
        <f t="shared" si="31"/>
        <v>0</v>
      </c>
      <c r="E61" s="29">
        <f t="shared" si="31"/>
        <v>0</v>
      </c>
      <c r="F61" s="29">
        <f t="shared" si="31"/>
        <v>0</v>
      </c>
      <c r="G61" s="29">
        <f t="shared" si="31"/>
        <v>0</v>
      </c>
      <c r="H61" s="29">
        <f t="shared" si="31"/>
        <v>0</v>
      </c>
      <c r="I61" s="29">
        <f t="shared" si="31"/>
        <v>0</v>
      </c>
      <c r="J61" s="29">
        <f t="shared" si="31"/>
        <v>0</v>
      </c>
      <c r="K61" s="29">
        <f t="shared" si="31"/>
        <v>0</v>
      </c>
      <c r="L61" s="29">
        <f t="shared" si="31"/>
        <v>0</v>
      </c>
      <c r="M61" s="29">
        <f t="shared" si="31"/>
        <v>0</v>
      </c>
      <c r="N61" s="29">
        <f t="shared" si="31"/>
        <v>0</v>
      </c>
      <c r="O61" s="40"/>
    </row>
    <row r="62" spans="1:15" ht="12.75">
      <c r="A62" s="5" t="s">
        <v>9</v>
      </c>
      <c r="B62" s="5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0"/>
    </row>
    <row r="63" spans="1:15" ht="12.75">
      <c r="A63" s="7" t="s">
        <v>15</v>
      </c>
      <c r="B63" s="50">
        <f aca="true" t="shared" si="32" ref="B63:N63">B64</f>
        <v>0</v>
      </c>
      <c r="C63" s="27">
        <f t="shared" si="32"/>
        <v>0</v>
      </c>
      <c r="D63" s="27">
        <f t="shared" si="32"/>
        <v>4148</v>
      </c>
      <c r="E63" s="27">
        <f t="shared" si="32"/>
        <v>8842</v>
      </c>
      <c r="F63" s="27">
        <f t="shared" si="32"/>
        <v>0</v>
      </c>
      <c r="G63" s="27">
        <f t="shared" si="32"/>
        <v>1100</v>
      </c>
      <c r="H63" s="27">
        <f t="shared" si="32"/>
        <v>0</v>
      </c>
      <c r="I63" s="27">
        <f t="shared" si="32"/>
        <v>1597</v>
      </c>
      <c r="J63" s="27">
        <f t="shared" si="32"/>
        <v>0</v>
      </c>
      <c r="K63" s="27">
        <f t="shared" si="32"/>
        <v>1886</v>
      </c>
      <c r="L63" s="27">
        <f t="shared" si="32"/>
        <v>1403</v>
      </c>
      <c r="M63" s="27">
        <f t="shared" si="32"/>
        <v>1404</v>
      </c>
      <c r="N63" s="27">
        <f t="shared" si="32"/>
        <v>0</v>
      </c>
      <c r="O63" s="40"/>
    </row>
    <row r="64" spans="1:15" ht="12.75">
      <c r="A64" s="3" t="s">
        <v>0</v>
      </c>
      <c r="B64" s="51">
        <f aca="true" t="shared" si="33" ref="B64:L64">B65+B67</f>
        <v>0</v>
      </c>
      <c r="C64" s="29">
        <f t="shared" si="33"/>
        <v>0</v>
      </c>
      <c r="D64" s="29">
        <f t="shared" si="33"/>
        <v>4148</v>
      </c>
      <c r="E64" s="29">
        <f t="shared" si="33"/>
        <v>8842</v>
      </c>
      <c r="F64" s="29">
        <f aca="true" t="shared" si="34" ref="F64:K64">F65+F67</f>
        <v>0</v>
      </c>
      <c r="G64" s="29">
        <f t="shared" si="34"/>
        <v>1100</v>
      </c>
      <c r="H64" s="29">
        <f t="shared" si="34"/>
        <v>0</v>
      </c>
      <c r="I64" s="29">
        <f t="shared" si="34"/>
        <v>1597</v>
      </c>
      <c r="J64" s="29">
        <f t="shared" si="34"/>
        <v>0</v>
      </c>
      <c r="K64" s="29">
        <f t="shared" si="34"/>
        <v>1886</v>
      </c>
      <c r="L64" s="29">
        <f t="shared" si="33"/>
        <v>1403</v>
      </c>
      <c r="M64" s="29">
        <f>M65+M67</f>
        <v>1404</v>
      </c>
      <c r="N64" s="29">
        <f>N65+N67</f>
        <v>0</v>
      </c>
      <c r="O64" s="40"/>
    </row>
    <row r="65" spans="1:15" ht="12.75">
      <c r="A65" s="5" t="s">
        <v>9</v>
      </c>
      <c r="B65" s="5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40"/>
    </row>
    <row r="66" spans="1:15" ht="12.75">
      <c r="A66" s="11" t="s">
        <v>39</v>
      </c>
      <c r="B66" s="4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40"/>
    </row>
    <row r="67" spans="1:15" ht="25.5">
      <c r="A67" s="26" t="s">
        <v>38</v>
      </c>
      <c r="B67" s="48"/>
      <c r="C67" s="35"/>
      <c r="D67" s="35">
        <v>4148</v>
      </c>
      <c r="E67" s="35">
        <v>8842</v>
      </c>
      <c r="F67" s="35"/>
      <c r="G67" s="35">
        <v>1100</v>
      </c>
      <c r="H67" s="35"/>
      <c r="I67" s="35">
        <v>1597</v>
      </c>
      <c r="J67" s="35"/>
      <c r="K67" s="35">
        <v>1886</v>
      </c>
      <c r="L67" s="35">
        <v>1403</v>
      </c>
      <c r="M67" s="35">
        <v>1404</v>
      </c>
      <c r="N67" s="35"/>
      <c r="O67" s="40"/>
    </row>
    <row r="68" spans="1:14" ht="12.7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23"/>
      <c r="B70" s="23"/>
      <c r="C70" s="24"/>
      <c r="D70" s="24"/>
      <c r="E70" s="15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2.75">
      <c r="A71" s="66" t="s">
        <v>52</v>
      </c>
      <c r="B71" s="67"/>
      <c r="C71" s="68"/>
      <c r="D71" s="68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>
      <c r="A72" s="63" t="s">
        <v>35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 hidden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>
      <c r="A74" s="63" t="s">
        <v>53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>
      <c r="A75" s="67"/>
      <c r="B75" s="67"/>
      <c r="C75" s="63"/>
      <c r="D75" s="63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2.75">
      <c r="A76" s="67"/>
      <c r="B76" s="67"/>
      <c r="C76" s="63"/>
      <c r="D76" s="63"/>
      <c r="E76" s="22"/>
      <c r="F76" s="22"/>
      <c r="G76" s="22"/>
      <c r="H76" s="22"/>
      <c r="I76" s="64"/>
      <c r="J76" s="64"/>
      <c r="K76" s="64"/>
      <c r="L76" s="64"/>
      <c r="M76" s="64"/>
      <c r="N76" s="65"/>
    </row>
    <row r="77" spans="1:14" ht="12.75">
      <c r="A77" s="22"/>
      <c r="B77" s="22"/>
      <c r="C77" s="22"/>
      <c r="D77" s="22"/>
      <c r="E77" s="22"/>
      <c r="F77" s="22"/>
      <c r="G77" s="22"/>
      <c r="H77" s="22"/>
      <c r="I77" s="63"/>
      <c r="J77" s="63"/>
      <c r="K77" s="63"/>
      <c r="L77" s="63"/>
      <c r="M77" s="63"/>
      <c r="N77" s="22"/>
    </row>
    <row r="78" spans="1:14" ht="12.75">
      <c r="A78" s="20"/>
      <c r="B78" s="20"/>
      <c r="C78" s="21"/>
      <c r="D78" s="21"/>
      <c r="E78" s="21"/>
      <c r="F78" s="21"/>
      <c r="G78" s="21"/>
      <c r="H78" s="21"/>
      <c r="I78" s="63"/>
      <c r="J78" s="63"/>
      <c r="K78" s="63"/>
      <c r="L78" s="63"/>
      <c r="M78" s="63"/>
      <c r="N78" s="22"/>
    </row>
    <row r="79" spans="1:14" ht="15">
      <c r="A79" s="18"/>
      <c r="B79" s="1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18"/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4.25">
      <c r="A81" s="17"/>
      <c r="B81" s="1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2" ht="12.75">
      <c r="A82" s="2"/>
      <c r="B82" s="2"/>
    </row>
    <row r="83" spans="1:2" ht="12.75">
      <c r="A83" s="2"/>
      <c r="B83" s="2"/>
    </row>
    <row r="84" spans="1:14" ht="12.75">
      <c r="A84" s="2"/>
      <c r="B84" s="2"/>
      <c r="N84" s="12"/>
    </row>
    <row r="85" spans="1:14" ht="12.75">
      <c r="A85" s="2"/>
      <c r="B85" s="2"/>
      <c r="N85" s="12"/>
    </row>
    <row r="86" spans="1:14" ht="15">
      <c r="A86" s="18"/>
      <c r="B86" s="18"/>
      <c r="N86" s="12"/>
    </row>
    <row r="87" spans="1:2" ht="15">
      <c r="A87" s="18"/>
      <c r="B87" s="18"/>
    </row>
    <row r="88" spans="1:2" ht="14.25">
      <c r="A88" s="17"/>
      <c r="B88" s="17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</sheetData>
  <sheetProtection/>
  <mergeCells count="1">
    <mergeCell ref="A10:A12"/>
  </mergeCells>
  <printOptions horizontalCentered="1"/>
  <pageMargins left="0.25" right="0.25" top="0.47244094488189" bottom="0.118110236220472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5"/>
  <sheetViews>
    <sheetView showZeros="0" workbookViewId="0" topLeftCell="A44">
      <selection activeCell="A71" sqref="A71:M78"/>
    </sheetView>
  </sheetViews>
  <sheetFormatPr defaultColWidth="9.140625" defaultRowHeight="12.75"/>
  <cols>
    <col min="1" max="1" width="53.7109375" style="0" customWidth="1"/>
    <col min="2" max="2" width="11.28125" style="0" hidden="1" customWidth="1"/>
    <col min="3" max="3" width="12.140625" style="0" hidden="1" customWidth="1"/>
    <col min="4" max="5" width="12.7109375" style="0" hidden="1" customWidth="1"/>
    <col min="6" max="11" width="13.7109375" style="0" hidden="1" customWidth="1"/>
    <col min="12" max="13" width="15.7109375" style="0" customWidth="1"/>
    <col min="14" max="14" width="12.7109375" style="0" hidden="1" customWidth="1"/>
    <col min="15" max="15" width="10.140625" style="0" bestFit="1" customWidth="1"/>
  </cols>
  <sheetData>
    <row r="1" spans="1:14" ht="12.75">
      <c r="A1" s="61"/>
      <c r="B1" s="13"/>
      <c r="C1" s="13"/>
      <c r="D1" s="13"/>
      <c r="E1" s="13"/>
      <c r="F1" s="13"/>
      <c r="G1" s="25"/>
      <c r="H1" s="25"/>
      <c r="I1" s="25"/>
      <c r="J1" s="25"/>
      <c r="K1" s="25"/>
      <c r="L1" s="25"/>
      <c r="M1" s="25"/>
      <c r="N1" s="19"/>
    </row>
    <row r="2" spans="1:14" ht="12.75">
      <c r="A2" s="13"/>
      <c r="B2" s="13"/>
      <c r="C2" s="13"/>
      <c r="D2" s="13"/>
      <c r="E2" s="13"/>
      <c r="F2" s="13"/>
      <c r="G2" s="25"/>
      <c r="H2" s="25"/>
      <c r="I2" s="25"/>
      <c r="J2" s="25"/>
      <c r="K2" s="25"/>
      <c r="L2" s="25"/>
      <c r="M2" s="25"/>
      <c r="N2" s="19"/>
    </row>
    <row r="3" spans="1:14" ht="12.75">
      <c r="A3" s="13"/>
      <c r="B3" s="13"/>
      <c r="C3" s="13"/>
      <c r="D3" s="13"/>
      <c r="E3" s="13"/>
      <c r="F3" s="13"/>
      <c r="G3" s="25"/>
      <c r="H3" s="25"/>
      <c r="I3" s="25"/>
      <c r="J3" s="25"/>
      <c r="K3" s="25"/>
      <c r="L3" s="25"/>
      <c r="M3" s="25"/>
      <c r="N3" s="19"/>
    </row>
    <row r="4" spans="1:14" ht="18">
      <c r="A4" s="37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8"/>
    </row>
    <row r="5" spans="1:14" ht="18">
      <c r="A5" s="37" t="s">
        <v>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6"/>
    </row>
    <row r="6" spans="1:14" ht="18">
      <c r="A6" s="62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62"/>
    </row>
    <row r="7" spans="1:14" ht="18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4"/>
    </row>
    <row r="8" ht="12.75" hidden="1"/>
    <row r="9" spans="1:14" ht="12.75">
      <c r="A9" s="21" t="s">
        <v>34</v>
      </c>
      <c r="K9" s="19"/>
      <c r="L9" s="19"/>
      <c r="M9" s="39" t="s">
        <v>10</v>
      </c>
      <c r="N9" s="39" t="s">
        <v>10</v>
      </c>
    </row>
    <row r="10" spans="1:14" ht="12.75">
      <c r="A10" s="76" t="s">
        <v>11</v>
      </c>
      <c r="B10" s="41" t="s">
        <v>24</v>
      </c>
      <c r="C10" s="42"/>
      <c r="D10" s="41" t="s">
        <v>23</v>
      </c>
      <c r="E10" s="42"/>
      <c r="F10" s="41" t="s">
        <v>32</v>
      </c>
      <c r="G10" s="42"/>
      <c r="H10" s="41" t="s">
        <v>33</v>
      </c>
      <c r="I10" s="42"/>
      <c r="J10" s="41" t="s">
        <v>43</v>
      </c>
      <c r="K10" s="42"/>
      <c r="L10" s="60" t="s">
        <v>50</v>
      </c>
      <c r="M10" s="71"/>
      <c r="N10" s="42"/>
    </row>
    <row r="11" spans="1:14" ht="12.75" customHeight="1">
      <c r="A11" s="77"/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4" t="s">
        <v>20</v>
      </c>
      <c r="J11" s="44" t="s">
        <v>20</v>
      </c>
      <c r="K11" s="44" t="s">
        <v>20</v>
      </c>
      <c r="L11" s="44" t="s">
        <v>20</v>
      </c>
      <c r="M11" s="58" t="s">
        <v>20</v>
      </c>
      <c r="N11" s="58"/>
    </row>
    <row r="12" spans="1:14" ht="12.75">
      <c r="A12" s="78"/>
      <c r="B12" s="43" t="s">
        <v>21</v>
      </c>
      <c r="C12" s="43" t="s">
        <v>22</v>
      </c>
      <c r="D12" s="43" t="s">
        <v>21</v>
      </c>
      <c r="E12" s="43" t="s">
        <v>22</v>
      </c>
      <c r="F12" s="43" t="s">
        <v>21</v>
      </c>
      <c r="G12" s="43" t="s">
        <v>22</v>
      </c>
      <c r="H12" s="43" t="s">
        <v>21</v>
      </c>
      <c r="I12" s="43" t="s">
        <v>22</v>
      </c>
      <c r="J12" s="43" t="s">
        <v>21</v>
      </c>
      <c r="K12" s="43" t="s">
        <v>22</v>
      </c>
      <c r="L12" s="43" t="s">
        <v>21</v>
      </c>
      <c r="M12" s="59" t="s">
        <v>51</v>
      </c>
      <c r="N12" s="59"/>
    </row>
    <row r="13" spans="1:15" ht="12.75">
      <c r="A13" s="6" t="s">
        <v>12</v>
      </c>
      <c r="B13" s="27">
        <f aca="true" t="shared" si="0" ref="B13:L13">B14+B32+B35</f>
        <v>0</v>
      </c>
      <c r="C13" s="28">
        <f t="shared" si="0"/>
        <v>0</v>
      </c>
      <c r="D13" s="28">
        <f t="shared" si="0"/>
        <v>14827360</v>
      </c>
      <c r="E13" s="28">
        <f t="shared" si="0"/>
        <v>12444952</v>
      </c>
      <c r="F13" s="28">
        <f t="shared" si="0"/>
        <v>9132803</v>
      </c>
      <c r="G13" s="28">
        <f t="shared" si="0"/>
        <v>7997192</v>
      </c>
      <c r="H13" s="28">
        <f t="shared" si="0"/>
        <v>13111972</v>
      </c>
      <c r="I13" s="28">
        <f t="shared" si="0"/>
        <v>11325995</v>
      </c>
      <c r="J13" s="28">
        <f t="shared" si="0"/>
        <v>12094034</v>
      </c>
      <c r="K13" s="28">
        <f t="shared" si="0"/>
        <v>13320167</v>
      </c>
      <c r="L13" s="28">
        <f t="shared" si="0"/>
        <v>14121403</v>
      </c>
      <c r="M13" s="28">
        <f>M14+M32+M35</f>
        <v>14271431</v>
      </c>
      <c r="N13" s="28">
        <f>N14+N32+N35</f>
        <v>0</v>
      </c>
      <c r="O13" s="40"/>
    </row>
    <row r="14" spans="1:15" ht="12.75">
      <c r="A14" s="4" t="s">
        <v>0</v>
      </c>
      <c r="B14" s="29">
        <f>B15+B16+B17+B18+B20+B21+B23+B26+B29+B31</f>
        <v>0</v>
      </c>
      <c r="C14" s="30">
        <f>C15+C16+C17+C18+C20+C21+C23+C26+C29+C31</f>
        <v>0</v>
      </c>
      <c r="D14" s="30">
        <f>D15+D16+D17+D18+D20+D21+D23+D26+D29+D31</f>
        <v>14482276</v>
      </c>
      <c r="E14" s="30">
        <f>E15+E16+E17+E18+E20+E21+E23+E26+E29+E31</f>
        <v>11362190</v>
      </c>
      <c r="F14" s="30">
        <f aca="true" t="shared" si="1" ref="F14:K14">F15+F16+F17+F18+F20+F21+F23+F26+F29+F31+F28</f>
        <v>8975500</v>
      </c>
      <c r="G14" s="30">
        <f t="shared" si="1"/>
        <v>7825196</v>
      </c>
      <c r="H14" s="30">
        <f t="shared" si="1"/>
        <v>12631472</v>
      </c>
      <c r="I14" s="30">
        <f t="shared" si="1"/>
        <v>10834799</v>
      </c>
      <c r="J14" s="30">
        <f t="shared" si="1"/>
        <v>11834631</v>
      </c>
      <c r="K14" s="30">
        <f t="shared" si="1"/>
        <v>12822883</v>
      </c>
      <c r="L14" s="30">
        <f>L15+L16+L17+L18+L20+L21+L23+L26+L29+L31+L28</f>
        <v>13949911</v>
      </c>
      <c r="M14" s="30">
        <f>M15+M16+M17+M18+M20+M21+M23+M26+M29+M31+M28</f>
        <v>14099939</v>
      </c>
      <c r="N14" s="30">
        <f>N15+N16+N17+N18+N20+N21+N23+N26+N29+N31+N28</f>
        <v>0</v>
      </c>
      <c r="O14" s="40"/>
    </row>
    <row r="15" spans="1:15" ht="12.75">
      <c r="A15" s="4" t="s">
        <v>4</v>
      </c>
      <c r="B15" s="29">
        <f aca="true" t="shared" si="2" ref="B15:N16">B39</f>
        <v>0</v>
      </c>
      <c r="C15" s="30">
        <f t="shared" si="2"/>
        <v>0</v>
      </c>
      <c r="D15" s="30">
        <f t="shared" si="2"/>
        <v>28450</v>
      </c>
      <c r="E15" s="30">
        <f t="shared" si="2"/>
        <v>17288</v>
      </c>
      <c r="F15" s="30">
        <f t="shared" si="2"/>
        <v>43172</v>
      </c>
      <c r="G15" s="30">
        <f t="shared" si="2"/>
        <v>38613</v>
      </c>
      <c r="H15" s="30">
        <f t="shared" si="2"/>
        <v>42000</v>
      </c>
      <c r="I15" s="30">
        <f t="shared" si="2"/>
        <v>40066</v>
      </c>
      <c r="J15" s="30">
        <f t="shared" si="2"/>
        <v>57800</v>
      </c>
      <c r="K15" s="30">
        <f t="shared" si="2"/>
        <v>48562</v>
      </c>
      <c r="L15" s="30">
        <f t="shared" si="2"/>
        <v>62113</v>
      </c>
      <c r="M15" s="30">
        <f>M39</f>
        <v>62113</v>
      </c>
      <c r="N15" s="30">
        <f t="shared" si="2"/>
        <v>0</v>
      </c>
      <c r="O15" s="40"/>
    </row>
    <row r="16" spans="1:15" ht="12.75">
      <c r="A16" s="4" t="s">
        <v>3</v>
      </c>
      <c r="B16" s="29">
        <f t="shared" si="2"/>
        <v>0</v>
      </c>
      <c r="C16" s="30">
        <f t="shared" si="2"/>
        <v>0</v>
      </c>
      <c r="D16" s="30">
        <f t="shared" si="2"/>
        <v>8307</v>
      </c>
      <c r="E16" s="30">
        <f t="shared" si="2"/>
        <v>8847</v>
      </c>
      <c r="F16" s="30">
        <f t="shared" si="2"/>
        <v>14006</v>
      </c>
      <c r="G16" s="30">
        <f t="shared" si="2"/>
        <v>8783</v>
      </c>
      <c r="H16" s="30">
        <f t="shared" si="2"/>
        <v>11471</v>
      </c>
      <c r="I16" s="30">
        <f t="shared" si="2"/>
        <v>8612</v>
      </c>
      <c r="J16" s="30">
        <f t="shared" si="2"/>
        <v>11261</v>
      </c>
      <c r="K16" s="30">
        <f t="shared" si="2"/>
        <v>18454</v>
      </c>
      <c r="L16" s="30">
        <f t="shared" si="2"/>
        <v>13689</v>
      </c>
      <c r="M16" s="30">
        <f>M40</f>
        <v>13689</v>
      </c>
      <c r="N16" s="30">
        <f t="shared" si="2"/>
        <v>0</v>
      </c>
      <c r="O16" s="40"/>
    </row>
    <row r="17" spans="1:16" ht="12.75">
      <c r="A17" s="4" t="s">
        <v>5</v>
      </c>
      <c r="B17" s="29">
        <f>SUM(B41)</f>
        <v>0</v>
      </c>
      <c r="C17" s="30">
        <f>SUM(C41)</f>
        <v>0</v>
      </c>
      <c r="D17" s="29">
        <f aca="true" t="shared" si="3" ref="D17:N18">SUM(D41)</f>
        <v>59120</v>
      </c>
      <c r="E17" s="29">
        <f t="shared" si="3"/>
        <v>51539</v>
      </c>
      <c r="F17" s="29">
        <f t="shared" si="3"/>
        <v>46316</v>
      </c>
      <c r="G17" s="29">
        <f t="shared" si="3"/>
        <v>39510</v>
      </c>
      <c r="H17" s="29">
        <f t="shared" si="3"/>
        <v>36933</v>
      </c>
      <c r="I17" s="29">
        <f t="shared" si="3"/>
        <v>37216</v>
      </c>
      <c r="J17" s="29">
        <f t="shared" si="3"/>
        <v>40035</v>
      </c>
      <c r="K17" s="29">
        <f t="shared" si="3"/>
        <v>32405</v>
      </c>
      <c r="L17" s="29">
        <f t="shared" si="3"/>
        <v>30877</v>
      </c>
      <c r="M17" s="29">
        <f>SUM(M41)</f>
        <v>30877</v>
      </c>
      <c r="N17" s="29">
        <f t="shared" si="3"/>
        <v>0</v>
      </c>
      <c r="O17" s="40"/>
      <c r="P17" s="40"/>
    </row>
    <row r="18" spans="1:15" ht="12.75">
      <c r="A18" s="4" t="s">
        <v>7</v>
      </c>
      <c r="B18" s="29">
        <f>SUM(B42)</f>
        <v>0</v>
      </c>
      <c r="C18" s="30">
        <f>SUM(C42)</f>
        <v>0</v>
      </c>
      <c r="D18" s="29">
        <f t="shared" si="3"/>
        <v>1695554</v>
      </c>
      <c r="E18" s="29">
        <f t="shared" si="3"/>
        <v>1851240</v>
      </c>
      <c r="F18" s="29">
        <f t="shared" si="3"/>
        <v>1911361</v>
      </c>
      <c r="G18" s="29">
        <f t="shared" si="3"/>
        <v>1831247</v>
      </c>
      <c r="H18" s="29">
        <f t="shared" si="3"/>
        <v>1930196</v>
      </c>
      <c r="I18" s="29">
        <f t="shared" si="3"/>
        <v>1969513</v>
      </c>
      <c r="J18" s="29">
        <f t="shared" si="3"/>
        <v>2020196</v>
      </c>
      <c r="K18" s="29">
        <f t="shared" si="3"/>
        <v>2303907</v>
      </c>
      <c r="L18" s="29">
        <f t="shared" si="3"/>
        <v>2199493</v>
      </c>
      <c r="M18" s="29">
        <f>SUM(M42)</f>
        <v>2199493</v>
      </c>
      <c r="N18" s="29">
        <f t="shared" si="3"/>
        <v>0</v>
      </c>
      <c r="O18" s="40"/>
    </row>
    <row r="19" spans="1:15" ht="12.75">
      <c r="A19" s="11" t="s">
        <v>8</v>
      </c>
      <c r="B19" s="45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0"/>
    </row>
    <row r="20" spans="1:15" ht="12.75">
      <c r="A20" s="10" t="s">
        <v>6</v>
      </c>
      <c r="B20" s="46">
        <f aca="true" t="shared" si="4" ref="B20:L20">SUM(B44)</f>
        <v>0</v>
      </c>
      <c r="C20" s="34">
        <f t="shared" si="4"/>
        <v>0</v>
      </c>
      <c r="D20" s="33">
        <f t="shared" si="4"/>
        <v>1266784</v>
      </c>
      <c r="E20" s="33">
        <f t="shared" si="4"/>
        <v>1902799</v>
      </c>
      <c r="F20" s="33">
        <f t="shared" si="4"/>
        <v>1546353</v>
      </c>
      <c r="G20" s="33">
        <f t="shared" si="4"/>
        <v>1571323</v>
      </c>
      <c r="H20" s="33">
        <f t="shared" si="4"/>
        <v>2448584</v>
      </c>
      <c r="I20" s="33">
        <f t="shared" si="4"/>
        <v>2303537</v>
      </c>
      <c r="J20" s="33">
        <f t="shared" si="4"/>
        <v>1680000</v>
      </c>
      <c r="K20" s="33">
        <f t="shared" si="4"/>
        <v>2141375</v>
      </c>
      <c r="L20" s="33">
        <f t="shared" si="4"/>
        <v>2314929</v>
      </c>
      <c r="M20" s="33">
        <f>SUM(M44)</f>
        <v>2486480</v>
      </c>
      <c r="N20" s="33">
        <f>SUM(N44)</f>
        <v>0</v>
      </c>
      <c r="O20" s="40"/>
    </row>
    <row r="21" spans="1:15" ht="12.75">
      <c r="A21" s="8" t="s">
        <v>9</v>
      </c>
      <c r="B21" s="47">
        <f aca="true" t="shared" si="5" ref="B21:L21">B45+B62+B65</f>
        <v>0</v>
      </c>
      <c r="C21" s="30">
        <f t="shared" si="5"/>
        <v>0</v>
      </c>
      <c r="D21" s="30">
        <f t="shared" si="5"/>
        <v>1231578</v>
      </c>
      <c r="E21" s="30">
        <f t="shared" si="5"/>
        <v>953014</v>
      </c>
      <c r="F21" s="30">
        <f t="shared" si="5"/>
        <v>748826</v>
      </c>
      <c r="G21" s="30">
        <f t="shared" si="5"/>
        <v>726969</v>
      </c>
      <c r="H21" s="30">
        <f t="shared" si="5"/>
        <v>1416569</v>
      </c>
      <c r="I21" s="30">
        <f t="shared" si="5"/>
        <v>987357</v>
      </c>
      <c r="J21" s="30">
        <f t="shared" si="5"/>
        <v>712000</v>
      </c>
      <c r="K21" s="30">
        <f t="shared" si="5"/>
        <v>893210</v>
      </c>
      <c r="L21" s="30">
        <f t="shared" si="5"/>
        <v>740400</v>
      </c>
      <c r="M21" s="30">
        <f>M45+M62+M65</f>
        <v>675518</v>
      </c>
      <c r="N21" s="30">
        <f>N45+N62+N65</f>
        <v>0</v>
      </c>
      <c r="O21" s="40"/>
    </row>
    <row r="22" spans="1:15" ht="12.75">
      <c r="A22" s="11" t="s">
        <v>16</v>
      </c>
      <c r="B22" s="45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0"/>
    </row>
    <row r="23" spans="1:15" ht="25.5">
      <c r="A23" s="26" t="s">
        <v>19</v>
      </c>
      <c r="B23" s="48">
        <f>B47+B67</f>
        <v>0</v>
      </c>
      <c r="C23" s="35">
        <f>C47+C67</f>
        <v>0</v>
      </c>
      <c r="D23" s="35">
        <f>D47+D67</f>
        <v>9145779</v>
      </c>
      <c r="E23" s="35">
        <f>E47+E67</f>
        <v>5400699</v>
      </c>
      <c r="F23" s="35">
        <f aca="true" t="shared" si="6" ref="F23:K23">F47</f>
        <v>50000</v>
      </c>
      <c r="G23" s="35">
        <f t="shared" si="6"/>
        <v>90000</v>
      </c>
      <c r="H23" s="35">
        <f t="shared" si="6"/>
        <v>50000</v>
      </c>
      <c r="I23" s="35">
        <f t="shared" si="6"/>
        <v>329471</v>
      </c>
      <c r="J23" s="35">
        <f t="shared" si="6"/>
        <v>1051</v>
      </c>
      <c r="K23" s="35">
        <f t="shared" si="6"/>
        <v>526890</v>
      </c>
      <c r="L23" s="35">
        <f>L47</f>
        <v>210547</v>
      </c>
      <c r="M23" s="35">
        <f>M47</f>
        <v>271098</v>
      </c>
      <c r="N23" s="35">
        <f>N47</f>
        <v>0</v>
      </c>
      <c r="O23" s="40"/>
    </row>
    <row r="24" spans="1:15" ht="12.75" hidden="1">
      <c r="A24" s="55" t="s">
        <v>26</v>
      </c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0"/>
    </row>
    <row r="25" spans="1:15" ht="25.5" hidden="1">
      <c r="A25" s="56" t="s">
        <v>25</v>
      </c>
      <c r="B25" s="48"/>
      <c r="C25" s="3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0"/>
    </row>
    <row r="26" spans="1:15" ht="12.75">
      <c r="A26" s="8" t="s">
        <v>17</v>
      </c>
      <c r="B26" s="47">
        <f aca="true" t="shared" si="7" ref="B26:N26">SUM(B48)</f>
        <v>0</v>
      </c>
      <c r="C26" s="30">
        <f t="shared" si="7"/>
        <v>0</v>
      </c>
      <c r="D26" s="29">
        <f t="shared" si="7"/>
        <v>105047</v>
      </c>
      <c r="E26" s="29">
        <f t="shared" si="7"/>
        <v>470351</v>
      </c>
      <c r="F26" s="29">
        <f t="shared" si="7"/>
        <v>480000</v>
      </c>
      <c r="G26" s="29">
        <f t="shared" si="7"/>
        <v>714249</v>
      </c>
      <c r="H26" s="29">
        <f t="shared" si="7"/>
        <v>500000</v>
      </c>
      <c r="I26" s="29">
        <f t="shared" si="7"/>
        <v>685419</v>
      </c>
      <c r="J26" s="29">
        <f t="shared" si="7"/>
        <v>500000</v>
      </c>
      <c r="K26" s="29">
        <f t="shared" si="7"/>
        <v>454090</v>
      </c>
      <c r="L26" s="29">
        <f t="shared" si="7"/>
        <v>350113</v>
      </c>
      <c r="M26" s="29">
        <f>SUM(M48)</f>
        <v>350113</v>
      </c>
      <c r="N26" s="29">
        <f t="shared" si="7"/>
        <v>0</v>
      </c>
      <c r="O26" s="40"/>
    </row>
    <row r="27" spans="1:15" ht="12.75">
      <c r="A27" s="55" t="s">
        <v>26</v>
      </c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0"/>
    </row>
    <row r="28" spans="1:15" ht="25.5">
      <c r="A28" s="56" t="s">
        <v>25</v>
      </c>
      <c r="B28" s="48"/>
      <c r="C28" s="36"/>
      <c r="D28" s="33"/>
      <c r="E28" s="33"/>
      <c r="F28" s="33">
        <f aca="true" t="shared" si="8" ref="F28:K28">SUM(F50)+F67</f>
        <v>4000000</v>
      </c>
      <c r="G28" s="33">
        <f t="shared" si="8"/>
        <v>2587603</v>
      </c>
      <c r="H28" s="33">
        <f t="shared" si="8"/>
        <v>5895000</v>
      </c>
      <c r="I28" s="33">
        <f t="shared" si="8"/>
        <v>4281058</v>
      </c>
      <c r="J28" s="33">
        <f t="shared" si="8"/>
        <v>6628422</v>
      </c>
      <c r="K28" s="33">
        <f t="shared" si="8"/>
        <v>6247786</v>
      </c>
      <c r="L28" s="33">
        <f>SUM(L50)+L67</f>
        <v>7971403</v>
      </c>
      <c r="M28" s="33">
        <f>SUM(M50)+M67</f>
        <v>7954766</v>
      </c>
      <c r="N28" s="33">
        <f>SUM(N50)+N67</f>
        <v>0</v>
      </c>
      <c r="O28" s="40"/>
    </row>
    <row r="29" spans="1:15" ht="12.75">
      <c r="A29" s="57" t="s">
        <v>27</v>
      </c>
      <c r="B29" s="47">
        <f aca="true" t="shared" si="9" ref="B29:N29">SUM(B51)</f>
        <v>0</v>
      </c>
      <c r="C29" s="30">
        <f t="shared" si="9"/>
        <v>0</v>
      </c>
      <c r="D29" s="29">
        <f t="shared" si="9"/>
        <v>13657</v>
      </c>
      <c r="E29" s="29">
        <f t="shared" si="9"/>
        <v>29482</v>
      </c>
      <c r="F29" s="29">
        <f t="shared" si="9"/>
        <v>18400</v>
      </c>
      <c r="G29" s="29">
        <f t="shared" si="9"/>
        <v>11664</v>
      </c>
      <c r="H29" s="29">
        <f t="shared" si="9"/>
        <v>13796</v>
      </c>
      <c r="I29" s="29">
        <f t="shared" si="9"/>
        <v>37855</v>
      </c>
      <c r="J29" s="29">
        <f t="shared" si="9"/>
        <v>13866</v>
      </c>
      <c r="K29" s="29">
        <f t="shared" si="9"/>
        <v>21191</v>
      </c>
      <c r="L29" s="29">
        <f t="shared" si="9"/>
        <v>32789</v>
      </c>
      <c r="M29" s="29">
        <f>SUM(M51)</f>
        <v>32234</v>
      </c>
      <c r="N29" s="29">
        <f t="shared" si="9"/>
        <v>0</v>
      </c>
      <c r="O29" s="40"/>
    </row>
    <row r="30" spans="1:15" ht="12.75">
      <c r="A30" s="55" t="s">
        <v>28</v>
      </c>
      <c r="B30" s="45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0"/>
    </row>
    <row r="31" spans="1:15" ht="12.75">
      <c r="A31" s="10" t="s">
        <v>18</v>
      </c>
      <c r="B31" s="46">
        <f aca="true" t="shared" si="10" ref="B31:L31">SUM(B53)</f>
        <v>0</v>
      </c>
      <c r="C31" s="34">
        <f t="shared" si="10"/>
        <v>0</v>
      </c>
      <c r="D31" s="33">
        <f t="shared" si="10"/>
        <v>928000</v>
      </c>
      <c r="E31" s="33">
        <f t="shared" si="10"/>
        <v>676931</v>
      </c>
      <c r="F31" s="33">
        <f t="shared" si="10"/>
        <v>117066</v>
      </c>
      <c r="G31" s="33">
        <f t="shared" si="10"/>
        <v>205235</v>
      </c>
      <c r="H31" s="33">
        <f t="shared" si="10"/>
        <v>286923</v>
      </c>
      <c r="I31" s="33">
        <f t="shared" si="10"/>
        <v>154695</v>
      </c>
      <c r="J31" s="33">
        <f t="shared" si="10"/>
        <v>170000</v>
      </c>
      <c r="K31" s="33">
        <f t="shared" si="10"/>
        <v>135013</v>
      </c>
      <c r="L31" s="33">
        <f t="shared" si="10"/>
        <v>23558</v>
      </c>
      <c r="M31" s="33">
        <f>SUM(M53)</f>
        <v>23558</v>
      </c>
      <c r="N31" s="33">
        <f>SUM(N53)</f>
        <v>0</v>
      </c>
      <c r="O31" s="40"/>
    </row>
    <row r="32" spans="1:15" ht="12.75">
      <c r="A32" s="8" t="s">
        <v>1</v>
      </c>
      <c r="B32" s="47">
        <f aca="true" t="shared" si="11" ref="B32:N32">B33+B34</f>
        <v>0</v>
      </c>
      <c r="C32" s="30">
        <f t="shared" si="11"/>
        <v>0</v>
      </c>
      <c r="D32" s="30">
        <f t="shared" si="11"/>
        <v>113010</v>
      </c>
      <c r="E32" s="30">
        <f t="shared" si="11"/>
        <v>837221</v>
      </c>
      <c r="F32" s="30">
        <f t="shared" si="11"/>
        <v>6722</v>
      </c>
      <c r="G32" s="30">
        <f t="shared" si="11"/>
        <v>20796</v>
      </c>
      <c r="H32" s="30">
        <f t="shared" si="11"/>
        <v>330500</v>
      </c>
      <c r="I32" s="30">
        <f t="shared" si="11"/>
        <v>330500</v>
      </c>
      <c r="J32" s="30">
        <f t="shared" si="11"/>
        <v>110703</v>
      </c>
      <c r="K32" s="30">
        <f t="shared" si="11"/>
        <v>332740</v>
      </c>
      <c r="L32" s="30">
        <f t="shared" si="11"/>
        <v>6948</v>
      </c>
      <c r="M32" s="30">
        <f>M33+M34</f>
        <v>6948</v>
      </c>
      <c r="N32" s="30">
        <f t="shared" si="11"/>
        <v>0</v>
      </c>
      <c r="O32" s="40"/>
    </row>
    <row r="33" spans="1:15" ht="12.75">
      <c r="A33" s="57" t="s">
        <v>29</v>
      </c>
      <c r="B33" s="47">
        <f aca="true" t="shared" si="12" ref="B33:N34">B55</f>
        <v>0</v>
      </c>
      <c r="C33" s="30">
        <f t="shared" si="12"/>
        <v>0</v>
      </c>
      <c r="D33" s="30">
        <f t="shared" si="12"/>
        <v>3010</v>
      </c>
      <c r="E33" s="30">
        <f t="shared" si="12"/>
        <v>3947</v>
      </c>
      <c r="F33" s="30">
        <f t="shared" si="12"/>
        <v>6722</v>
      </c>
      <c r="G33" s="30">
        <f t="shared" si="12"/>
        <v>796</v>
      </c>
      <c r="H33" s="30">
        <f t="shared" si="12"/>
        <v>500</v>
      </c>
      <c r="I33" s="30">
        <f t="shared" si="12"/>
        <v>500</v>
      </c>
      <c r="J33" s="30">
        <f t="shared" si="12"/>
        <v>110703</v>
      </c>
      <c r="K33" s="30">
        <f t="shared" si="12"/>
        <v>72740</v>
      </c>
      <c r="L33" s="30">
        <f t="shared" si="12"/>
        <v>6948</v>
      </c>
      <c r="M33" s="30">
        <f>M55</f>
        <v>6948</v>
      </c>
      <c r="N33" s="30">
        <f t="shared" si="12"/>
        <v>0</v>
      </c>
      <c r="O33" s="40"/>
    </row>
    <row r="34" spans="1:15" ht="12.75">
      <c r="A34" s="57" t="s">
        <v>30</v>
      </c>
      <c r="B34" s="47">
        <f t="shared" si="12"/>
        <v>0</v>
      </c>
      <c r="C34" s="30">
        <f t="shared" si="12"/>
        <v>0</v>
      </c>
      <c r="D34" s="30">
        <f t="shared" si="12"/>
        <v>110000</v>
      </c>
      <c r="E34" s="30">
        <f t="shared" si="12"/>
        <v>833274</v>
      </c>
      <c r="F34" s="30">
        <f t="shared" si="12"/>
        <v>0</v>
      </c>
      <c r="G34" s="30">
        <f t="shared" si="12"/>
        <v>20000</v>
      </c>
      <c r="H34" s="30">
        <f t="shared" si="12"/>
        <v>330000</v>
      </c>
      <c r="I34" s="30">
        <f t="shared" si="12"/>
        <v>330000</v>
      </c>
      <c r="J34" s="30">
        <f t="shared" si="12"/>
        <v>0</v>
      </c>
      <c r="K34" s="30">
        <f t="shared" si="12"/>
        <v>260000</v>
      </c>
      <c r="L34" s="30">
        <f t="shared" si="12"/>
        <v>0</v>
      </c>
      <c r="M34" s="30">
        <f>M56</f>
        <v>0</v>
      </c>
      <c r="N34" s="30">
        <f t="shared" si="12"/>
        <v>0</v>
      </c>
      <c r="O34" s="40"/>
    </row>
    <row r="35" spans="1:15" ht="12.75">
      <c r="A35" s="8" t="s">
        <v>2</v>
      </c>
      <c r="B35" s="47">
        <f>SUM(B57)</f>
        <v>0</v>
      </c>
      <c r="C35" s="30">
        <f>SUM(C57)</f>
        <v>0</v>
      </c>
      <c r="D35" s="29">
        <f aca="true" t="shared" si="13" ref="D35:N36">SUM(D57)</f>
        <v>232074</v>
      </c>
      <c r="E35" s="29">
        <f t="shared" si="13"/>
        <v>245541</v>
      </c>
      <c r="F35" s="29">
        <f t="shared" si="13"/>
        <v>150581</v>
      </c>
      <c r="G35" s="29">
        <f t="shared" si="13"/>
        <v>151200</v>
      </c>
      <c r="H35" s="29">
        <f t="shared" si="13"/>
        <v>150000</v>
      </c>
      <c r="I35" s="29">
        <f t="shared" si="13"/>
        <v>160696</v>
      </c>
      <c r="J35" s="29">
        <f t="shared" si="13"/>
        <v>148700</v>
      </c>
      <c r="K35" s="29">
        <f t="shared" si="13"/>
        <v>164544</v>
      </c>
      <c r="L35" s="29">
        <f t="shared" si="13"/>
        <v>164544</v>
      </c>
      <c r="M35" s="29">
        <f>SUM(M57)</f>
        <v>164544</v>
      </c>
      <c r="N35" s="29">
        <f t="shared" si="13"/>
        <v>0</v>
      </c>
      <c r="O35" s="40"/>
    </row>
    <row r="36" spans="1:15" ht="12.75">
      <c r="A36" s="57" t="s">
        <v>31</v>
      </c>
      <c r="B36" s="47">
        <f>SUM(B58)</f>
        <v>0</v>
      </c>
      <c r="C36" s="30">
        <f>SUM(C58)</f>
        <v>0</v>
      </c>
      <c r="D36" s="29">
        <f t="shared" si="13"/>
        <v>232074</v>
      </c>
      <c r="E36" s="29">
        <f t="shared" si="13"/>
        <v>245541</v>
      </c>
      <c r="F36" s="29">
        <f t="shared" si="13"/>
        <v>150581</v>
      </c>
      <c r="G36" s="29">
        <f t="shared" si="13"/>
        <v>151200</v>
      </c>
      <c r="H36" s="29">
        <f t="shared" si="13"/>
        <v>150000</v>
      </c>
      <c r="I36" s="29">
        <f t="shared" si="13"/>
        <v>160696</v>
      </c>
      <c r="J36" s="29">
        <f t="shared" si="13"/>
        <v>148700</v>
      </c>
      <c r="K36" s="29">
        <f t="shared" si="13"/>
        <v>164544</v>
      </c>
      <c r="L36" s="29">
        <f t="shared" si="13"/>
        <v>164544</v>
      </c>
      <c r="M36" s="29">
        <f>SUM(M58)</f>
        <v>164544</v>
      </c>
      <c r="N36" s="29">
        <f t="shared" si="13"/>
        <v>0</v>
      </c>
      <c r="O36" s="40"/>
    </row>
    <row r="37" spans="1:17" ht="12.75">
      <c r="A37" s="9" t="s">
        <v>13</v>
      </c>
      <c r="B37" s="49">
        <f aca="true" t="shared" si="14" ref="B37:L37">B38+B54+B57</f>
        <v>0</v>
      </c>
      <c r="C37" s="28">
        <f t="shared" si="14"/>
        <v>0</v>
      </c>
      <c r="D37" s="27">
        <f t="shared" si="14"/>
        <v>14823212</v>
      </c>
      <c r="E37" s="27">
        <f t="shared" si="14"/>
        <v>12436110</v>
      </c>
      <c r="F37" s="27">
        <f t="shared" si="14"/>
        <v>9132803</v>
      </c>
      <c r="G37" s="27">
        <f t="shared" si="14"/>
        <v>7996092</v>
      </c>
      <c r="H37" s="27">
        <f t="shared" si="14"/>
        <v>13111972</v>
      </c>
      <c r="I37" s="27">
        <f t="shared" si="14"/>
        <v>11324398</v>
      </c>
      <c r="J37" s="27">
        <f t="shared" si="14"/>
        <v>12094034</v>
      </c>
      <c r="K37" s="27">
        <f t="shared" si="14"/>
        <v>13318281</v>
      </c>
      <c r="L37" s="27">
        <f t="shared" si="14"/>
        <v>14120000</v>
      </c>
      <c r="M37" s="27">
        <f>M38+M54+M57</f>
        <v>14270027</v>
      </c>
      <c r="N37" s="27">
        <f>N38+N54+N57</f>
        <v>0</v>
      </c>
      <c r="O37" s="40"/>
      <c r="P37" s="1"/>
      <c r="Q37" s="1"/>
    </row>
    <row r="38" spans="1:15" ht="12.75">
      <c r="A38" s="4" t="s">
        <v>0</v>
      </c>
      <c r="B38" s="29">
        <f>B39+B40+B41+B42+B44+B45+B47+B48+B51+B53</f>
        <v>0</v>
      </c>
      <c r="C38" s="30">
        <f>C39+C40+C41+C42+C44+C45+C47+C48+C51+C53</f>
        <v>0</v>
      </c>
      <c r="D38" s="29">
        <f>D39+D40+D41+D42+D44+D45+D47+D48+D51+D53</f>
        <v>14478128</v>
      </c>
      <c r="E38" s="29">
        <f>E39+E40+E41+E42+E44+E45+E47+E48+E51+E53</f>
        <v>11353348</v>
      </c>
      <c r="F38" s="29">
        <f aca="true" t="shared" si="15" ref="F38:K38">SUM(F39:F53)</f>
        <v>8975500</v>
      </c>
      <c r="G38" s="29">
        <f t="shared" si="15"/>
        <v>7824096</v>
      </c>
      <c r="H38" s="29">
        <f t="shared" si="15"/>
        <v>12631472</v>
      </c>
      <c r="I38" s="29">
        <f t="shared" si="15"/>
        <v>10833202</v>
      </c>
      <c r="J38" s="29">
        <f t="shared" si="15"/>
        <v>11834631</v>
      </c>
      <c r="K38" s="29">
        <f t="shared" si="15"/>
        <v>12820997</v>
      </c>
      <c r="L38" s="29">
        <f>SUM(L39:L53)</f>
        <v>13948508</v>
      </c>
      <c r="M38" s="29">
        <f>SUM(M39:M53)</f>
        <v>14098535</v>
      </c>
      <c r="N38" s="29"/>
      <c r="O38" s="40"/>
    </row>
    <row r="39" spans="1:15" ht="12.75">
      <c r="A39" s="4" t="s">
        <v>4</v>
      </c>
      <c r="B39" s="29"/>
      <c r="C39" s="30"/>
      <c r="D39" s="29">
        <v>28450</v>
      </c>
      <c r="E39" s="29">
        <v>17288</v>
      </c>
      <c r="F39" s="29">
        <v>43172</v>
      </c>
      <c r="G39" s="29">
        <v>38613</v>
      </c>
      <c r="H39" s="29">
        <v>42000</v>
      </c>
      <c r="I39" s="29">
        <v>40066</v>
      </c>
      <c r="J39" s="29">
        <v>57800</v>
      </c>
      <c r="K39" s="29">
        <v>48562</v>
      </c>
      <c r="L39" s="29">
        <v>62113</v>
      </c>
      <c r="M39" s="29">
        <v>62113</v>
      </c>
      <c r="N39" s="29"/>
      <c r="O39" s="40"/>
    </row>
    <row r="40" spans="1:15" ht="12.75">
      <c r="A40" s="4" t="s">
        <v>3</v>
      </c>
      <c r="B40" s="29"/>
      <c r="C40" s="30"/>
      <c r="D40" s="29">
        <v>8307</v>
      </c>
      <c r="E40" s="29">
        <v>8847</v>
      </c>
      <c r="F40" s="29">
        <v>14006</v>
      </c>
      <c r="G40" s="29">
        <v>8783</v>
      </c>
      <c r="H40" s="29">
        <v>11471</v>
      </c>
      <c r="I40" s="29">
        <v>8612</v>
      </c>
      <c r="J40" s="29">
        <v>11261</v>
      </c>
      <c r="K40" s="29">
        <v>18454</v>
      </c>
      <c r="L40" s="29">
        <v>13689</v>
      </c>
      <c r="M40" s="29">
        <v>13689</v>
      </c>
      <c r="N40" s="29"/>
      <c r="O40" s="40"/>
    </row>
    <row r="41" spans="1:15" ht="12.75">
      <c r="A41" s="4" t="s">
        <v>5</v>
      </c>
      <c r="B41" s="29"/>
      <c r="C41" s="30"/>
      <c r="D41" s="29">
        <v>59120</v>
      </c>
      <c r="E41" s="29">
        <v>51539</v>
      </c>
      <c r="F41" s="29">
        <v>46316</v>
      </c>
      <c r="G41" s="29">
        <v>39510</v>
      </c>
      <c r="H41" s="29">
        <v>36933</v>
      </c>
      <c r="I41" s="29">
        <v>37216</v>
      </c>
      <c r="J41" s="29">
        <v>40035</v>
      </c>
      <c r="K41" s="29">
        <v>32405</v>
      </c>
      <c r="L41" s="29">
        <v>30877</v>
      </c>
      <c r="M41" s="29">
        <v>30877</v>
      </c>
      <c r="N41" s="29"/>
      <c r="O41" s="40"/>
    </row>
    <row r="42" spans="1:15" ht="12.75">
      <c r="A42" s="4" t="s">
        <v>7</v>
      </c>
      <c r="B42" s="29"/>
      <c r="C42" s="30"/>
      <c r="D42" s="29">
        <v>1695554</v>
      </c>
      <c r="E42" s="29">
        <v>1851240</v>
      </c>
      <c r="F42" s="29">
        <v>1911361</v>
      </c>
      <c r="G42" s="29">
        <v>1831247</v>
      </c>
      <c r="H42" s="29">
        <v>1930196</v>
      </c>
      <c r="I42" s="29">
        <v>1969513</v>
      </c>
      <c r="J42" s="29">
        <v>2020196</v>
      </c>
      <c r="K42" s="29">
        <v>2303907</v>
      </c>
      <c r="L42" s="29">
        <v>2199493</v>
      </c>
      <c r="M42" s="29">
        <v>2199493</v>
      </c>
      <c r="N42" s="29"/>
      <c r="O42" s="40"/>
    </row>
    <row r="43" spans="1:15" ht="12.75">
      <c r="A43" s="11" t="s">
        <v>8</v>
      </c>
      <c r="B43" s="45"/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0"/>
    </row>
    <row r="44" spans="1:15" ht="12.75">
      <c r="A44" s="10" t="s">
        <v>6</v>
      </c>
      <c r="B44" s="46"/>
      <c r="C44" s="34"/>
      <c r="D44" s="33">
        <v>1266784</v>
      </c>
      <c r="E44" s="33">
        <v>1902799</v>
      </c>
      <c r="F44" s="33">
        <v>1546353</v>
      </c>
      <c r="G44" s="33">
        <v>1571323</v>
      </c>
      <c r="H44" s="33">
        <v>2448584</v>
      </c>
      <c r="I44" s="33">
        <v>2303537</v>
      </c>
      <c r="J44" s="33">
        <v>1680000</v>
      </c>
      <c r="K44" s="33">
        <v>2141375</v>
      </c>
      <c r="L44" s="33">
        <v>2314929</v>
      </c>
      <c r="M44" s="33">
        <f>2432880+32045+21555</f>
        <v>2486480</v>
      </c>
      <c r="N44" s="33"/>
      <c r="O44" s="40"/>
    </row>
    <row r="45" spans="1:15" ht="12.75">
      <c r="A45" s="8" t="s">
        <v>9</v>
      </c>
      <c r="B45" s="47"/>
      <c r="C45" s="30"/>
      <c r="D45" s="29">
        <v>1231578</v>
      </c>
      <c r="E45" s="29">
        <v>953014</v>
      </c>
      <c r="F45" s="29">
        <v>748826</v>
      </c>
      <c r="G45" s="29">
        <v>726969</v>
      </c>
      <c r="H45" s="29">
        <v>1416569</v>
      </c>
      <c r="I45" s="29">
        <v>987357</v>
      </c>
      <c r="J45" s="29">
        <v>712000</v>
      </c>
      <c r="K45" s="29">
        <v>893210</v>
      </c>
      <c r="L45" s="29">
        <v>740400</v>
      </c>
      <c r="M45" s="29">
        <v>675518</v>
      </c>
      <c r="N45" s="29"/>
      <c r="O45" s="40"/>
    </row>
    <row r="46" spans="1:15" ht="12.75">
      <c r="A46" s="11" t="s">
        <v>16</v>
      </c>
      <c r="B46" s="45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0"/>
    </row>
    <row r="47" spans="1:15" ht="25.5">
      <c r="A47" s="26" t="s">
        <v>19</v>
      </c>
      <c r="B47" s="48"/>
      <c r="C47" s="36"/>
      <c r="D47" s="33">
        <v>9141631</v>
      </c>
      <c r="E47" s="33">
        <v>5391857</v>
      </c>
      <c r="F47" s="33">
        <v>50000</v>
      </c>
      <c r="G47" s="33">
        <v>90000</v>
      </c>
      <c r="H47" s="33">
        <v>50000</v>
      </c>
      <c r="I47" s="33">
        <v>329471</v>
      </c>
      <c r="J47" s="33">
        <v>1051</v>
      </c>
      <c r="K47" s="33">
        <v>526890</v>
      </c>
      <c r="L47" s="33">
        <v>210547</v>
      </c>
      <c r="M47" s="33">
        <v>271098</v>
      </c>
      <c r="N47" s="33"/>
      <c r="O47" s="40"/>
    </row>
    <row r="48" spans="1:15" ht="12.75">
      <c r="A48" s="8" t="s">
        <v>17</v>
      </c>
      <c r="B48" s="47"/>
      <c r="C48" s="30"/>
      <c r="D48" s="29">
        <v>105047</v>
      </c>
      <c r="E48" s="29">
        <v>470351</v>
      </c>
      <c r="F48" s="29">
        <v>480000</v>
      </c>
      <c r="G48" s="29">
        <v>714249</v>
      </c>
      <c r="H48" s="29">
        <v>500000</v>
      </c>
      <c r="I48" s="29">
        <v>685419</v>
      </c>
      <c r="J48" s="29">
        <v>500000</v>
      </c>
      <c r="K48" s="29">
        <v>454090</v>
      </c>
      <c r="L48" s="29">
        <v>350113</v>
      </c>
      <c r="M48" s="29">
        <v>350113</v>
      </c>
      <c r="N48" s="29"/>
      <c r="O48" s="40"/>
    </row>
    <row r="49" spans="1:15" ht="12.75">
      <c r="A49" s="55" t="s">
        <v>26</v>
      </c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40"/>
    </row>
    <row r="50" spans="1:15" ht="25.5">
      <c r="A50" s="56" t="s">
        <v>25</v>
      </c>
      <c r="B50" s="52"/>
      <c r="C50" s="53"/>
      <c r="D50" s="54"/>
      <c r="E50" s="54"/>
      <c r="F50" s="54">
        <v>4000000</v>
      </c>
      <c r="G50" s="54">
        <v>2586503</v>
      </c>
      <c r="H50" s="54">
        <v>5895000</v>
      </c>
      <c r="I50" s="54">
        <v>4279461</v>
      </c>
      <c r="J50" s="54">
        <v>6628422</v>
      </c>
      <c r="K50" s="54">
        <v>6245900</v>
      </c>
      <c r="L50" s="54">
        <v>7970000</v>
      </c>
      <c r="M50" s="54">
        <v>7953362</v>
      </c>
      <c r="N50" s="54"/>
      <c r="O50" s="40"/>
    </row>
    <row r="51" spans="1:15" ht="12.75">
      <c r="A51" s="57" t="s">
        <v>27</v>
      </c>
      <c r="B51" s="47"/>
      <c r="C51" s="30"/>
      <c r="D51" s="29">
        <v>13657</v>
      </c>
      <c r="E51" s="29">
        <v>29482</v>
      </c>
      <c r="F51" s="29">
        <v>18400</v>
      </c>
      <c r="G51" s="29">
        <v>11664</v>
      </c>
      <c r="H51" s="29">
        <v>13796</v>
      </c>
      <c r="I51" s="29">
        <v>37855</v>
      </c>
      <c r="J51" s="29">
        <v>13866</v>
      </c>
      <c r="K51" s="29">
        <v>21191</v>
      </c>
      <c r="L51" s="29">
        <v>32789</v>
      </c>
      <c r="M51" s="29">
        <v>32234</v>
      </c>
      <c r="N51" s="29"/>
      <c r="O51" s="40"/>
    </row>
    <row r="52" spans="1:15" ht="12.75">
      <c r="A52" s="55" t="s">
        <v>28</v>
      </c>
      <c r="B52" s="45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40"/>
    </row>
    <row r="53" spans="1:15" ht="12.75">
      <c r="A53" s="10" t="s">
        <v>18</v>
      </c>
      <c r="B53" s="46"/>
      <c r="C53" s="34"/>
      <c r="D53" s="33">
        <v>928000</v>
      </c>
      <c r="E53" s="33">
        <v>676931</v>
      </c>
      <c r="F53" s="33">
        <v>117066</v>
      </c>
      <c r="G53" s="33">
        <v>205235</v>
      </c>
      <c r="H53" s="33">
        <v>286923</v>
      </c>
      <c r="I53" s="33">
        <v>154695</v>
      </c>
      <c r="J53" s="33">
        <v>170000</v>
      </c>
      <c r="K53" s="33">
        <v>135013</v>
      </c>
      <c r="L53" s="33">
        <v>23558</v>
      </c>
      <c r="M53" s="33">
        <v>23558</v>
      </c>
      <c r="N53" s="33"/>
      <c r="O53" s="40"/>
    </row>
    <row r="54" spans="1:15" ht="12.75">
      <c r="A54" s="8" t="s">
        <v>1</v>
      </c>
      <c r="B54" s="47">
        <f aca="true" t="shared" si="16" ref="B54:L54">B55+B56</f>
        <v>0</v>
      </c>
      <c r="C54" s="29">
        <f t="shared" si="16"/>
        <v>0</v>
      </c>
      <c r="D54" s="29">
        <f t="shared" si="16"/>
        <v>113010</v>
      </c>
      <c r="E54" s="29">
        <f t="shared" si="16"/>
        <v>837221</v>
      </c>
      <c r="F54" s="29">
        <f t="shared" si="16"/>
        <v>6722</v>
      </c>
      <c r="G54" s="29">
        <f t="shared" si="16"/>
        <v>20796</v>
      </c>
      <c r="H54" s="29">
        <f t="shared" si="16"/>
        <v>330500</v>
      </c>
      <c r="I54" s="29">
        <f t="shared" si="16"/>
        <v>330500</v>
      </c>
      <c r="J54" s="29">
        <f t="shared" si="16"/>
        <v>110703</v>
      </c>
      <c r="K54" s="29">
        <f t="shared" si="16"/>
        <v>332740</v>
      </c>
      <c r="L54" s="29">
        <f t="shared" si="16"/>
        <v>6948</v>
      </c>
      <c r="M54" s="29">
        <f>M55+M56</f>
        <v>6948</v>
      </c>
      <c r="N54" s="29"/>
      <c r="O54" s="40"/>
    </row>
    <row r="55" spans="1:15" ht="12.75">
      <c r="A55" s="57" t="s">
        <v>29</v>
      </c>
      <c r="B55" s="47"/>
      <c r="C55" s="29"/>
      <c r="D55" s="29">
        <v>3010</v>
      </c>
      <c r="E55" s="29">
        <v>3947</v>
      </c>
      <c r="F55" s="29">
        <v>6722</v>
      </c>
      <c r="G55" s="29">
        <v>796</v>
      </c>
      <c r="H55" s="29">
        <v>500</v>
      </c>
      <c r="I55" s="29">
        <v>500</v>
      </c>
      <c r="J55" s="29">
        <v>110703</v>
      </c>
      <c r="K55" s="29">
        <v>72740</v>
      </c>
      <c r="L55" s="29">
        <v>6948</v>
      </c>
      <c r="M55" s="29">
        <v>6948</v>
      </c>
      <c r="N55" s="29"/>
      <c r="O55" s="40"/>
    </row>
    <row r="56" spans="1:15" ht="12.75">
      <c r="A56" s="57" t="s">
        <v>30</v>
      </c>
      <c r="B56" s="47"/>
      <c r="C56" s="29"/>
      <c r="D56" s="29">
        <v>110000</v>
      </c>
      <c r="E56" s="29">
        <v>833274</v>
      </c>
      <c r="F56" s="29"/>
      <c r="G56" s="29">
        <v>20000</v>
      </c>
      <c r="H56" s="29">
        <v>330000</v>
      </c>
      <c r="I56" s="29">
        <v>330000</v>
      </c>
      <c r="J56" s="29"/>
      <c r="K56" s="29">
        <v>260000</v>
      </c>
      <c r="L56" s="29"/>
      <c r="M56" s="29"/>
      <c r="N56" s="29"/>
      <c r="O56" s="40"/>
    </row>
    <row r="57" spans="1:15" ht="12.75">
      <c r="A57" s="8" t="s">
        <v>2</v>
      </c>
      <c r="B57" s="47">
        <f aca="true" t="shared" si="17" ref="B57:M57">B58</f>
        <v>0</v>
      </c>
      <c r="C57" s="29">
        <f t="shared" si="17"/>
        <v>0</v>
      </c>
      <c r="D57" s="29">
        <f t="shared" si="17"/>
        <v>232074</v>
      </c>
      <c r="E57" s="29">
        <f t="shared" si="17"/>
        <v>245541</v>
      </c>
      <c r="F57" s="29">
        <f t="shared" si="17"/>
        <v>150581</v>
      </c>
      <c r="G57" s="29">
        <f t="shared" si="17"/>
        <v>151200</v>
      </c>
      <c r="H57" s="29">
        <f t="shared" si="17"/>
        <v>150000</v>
      </c>
      <c r="I57" s="29">
        <f t="shared" si="17"/>
        <v>160696</v>
      </c>
      <c r="J57" s="29">
        <f t="shared" si="17"/>
        <v>148700</v>
      </c>
      <c r="K57" s="29">
        <f t="shared" si="17"/>
        <v>164544</v>
      </c>
      <c r="L57" s="29">
        <f t="shared" si="17"/>
        <v>164544</v>
      </c>
      <c r="M57" s="29">
        <f t="shared" si="17"/>
        <v>164544</v>
      </c>
      <c r="N57" s="29"/>
      <c r="O57" s="40"/>
    </row>
    <row r="58" spans="1:15" ht="12.75">
      <c r="A58" s="57" t="s">
        <v>31</v>
      </c>
      <c r="B58" s="47"/>
      <c r="C58" s="29"/>
      <c r="D58" s="29">
        <v>232074</v>
      </c>
      <c r="E58" s="29">
        <v>245541</v>
      </c>
      <c r="F58" s="29">
        <v>150581</v>
      </c>
      <c r="G58" s="29">
        <v>151200</v>
      </c>
      <c r="H58" s="29">
        <v>150000</v>
      </c>
      <c r="I58" s="29">
        <v>160696</v>
      </c>
      <c r="J58" s="29">
        <v>148700</v>
      </c>
      <c r="K58" s="29">
        <v>164544</v>
      </c>
      <c r="L58" s="29">
        <v>164544</v>
      </c>
      <c r="M58" s="29">
        <v>164544</v>
      </c>
      <c r="N58" s="29"/>
      <c r="O58" s="40"/>
    </row>
    <row r="59" spans="1:15" ht="15">
      <c r="A59" s="75" t="s">
        <v>45</v>
      </c>
      <c r="B59" s="47"/>
      <c r="C59" s="29"/>
      <c r="D59" s="29"/>
      <c r="E59" s="29"/>
      <c r="F59" s="74">
        <v>8621307</v>
      </c>
      <c r="G59" s="74">
        <v>7252272</v>
      </c>
      <c r="H59" s="74">
        <v>12580856</v>
      </c>
      <c r="I59" s="74">
        <v>10606757</v>
      </c>
      <c r="J59" s="74">
        <v>11346387</v>
      </c>
      <c r="K59" s="74">
        <v>12743194</v>
      </c>
      <c r="L59" s="74">
        <v>13716839</v>
      </c>
      <c r="M59" s="74">
        <v>13866311</v>
      </c>
      <c r="N59" s="73"/>
      <c r="O59" s="40"/>
    </row>
    <row r="60" spans="1:15" ht="12.75">
      <c r="A60" s="7" t="s">
        <v>14</v>
      </c>
      <c r="B60" s="50">
        <f aca="true" t="shared" si="18" ref="B60:N61">B61</f>
        <v>0</v>
      </c>
      <c r="C60" s="27">
        <f t="shared" si="18"/>
        <v>0</v>
      </c>
      <c r="D60" s="27">
        <f t="shared" si="18"/>
        <v>0</v>
      </c>
      <c r="E60" s="27">
        <f t="shared" si="18"/>
        <v>0</v>
      </c>
      <c r="F60" s="27">
        <f t="shared" si="18"/>
        <v>0</v>
      </c>
      <c r="G60" s="27">
        <f t="shared" si="18"/>
        <v>0</v>
      </c>
      <c r="H60" s="27">
        <f t="shared" si="18"/>
        <v>0</v>
      </c>
      <c r="I60" s="27">
        <f t="shared" si="18"/>
        <v>0</v>
      </c>
      <c r="J60" s="27">
        <f t="shared" si="18"/>
        <v>0</v>
      </c>
      <c r="K60" s="27">
        <f t="shared" si="18"/>
        <v>0</v>
      </c>
      <c r="L60" s="27">
        <f t="shared" si="18"/>
        <v>0</v>
      </c>
      <c r="M60" s="27">
        <f t="shared" si="18"/>
        <v>0</v>
      </c>
      <c r="N60" s="27">
        <f t="shared" si="18"/>
        <v>0</v>
      </c>
      <c r="O60" s="40"/>
    </row>
    <row r="61" spans="1:15" ht="12.75">
      <c r="A61" s="5" t="s">
        <v>0</v>
      </c>
      <c r="B61" s="51">
        <f t="shared" si="18"/>
        <v>0</v>
      </c>
      <c r="C61" s="29">
        <f t="shared" si="18"/>
        <v>0</v>
      </c>
      <c r="D61" s="29">
        <f t="shared" si="18"/>
        <v>0</v>
      </c>
      <c r="E61" s="29">
        <f t="shared" si="18"/>
        <v>0</v>
      </c>
      <c r="F61" s="29">
        <f t="shared" si="18"/>
        <v>0</v>
      </c>
      <c r="G61" s="29">
        <f t="shared" si="18"/>
        <v>0</v>
      </c>
      <c r="H61" s="29">
        <f t="shared" si="18"/>
        <v>0</v>
      </c>
      <c r="I61" s="29">
        <f t="shared" si="18"/>
        <v>0</v>
      </c>
      <c r="J61" s="29">
        <f t="shared" si="18"/>
        <v>0</v>
      </c>
      <c r="K61" s="29">
        <f t="shared" si="18"/>
        <v>0</v>
      </c>
      <c r="L61" s="29">
        <f t="shared" si="18"/>
        <v>0</v>
      </c>
      <c r="M61" s="29">
        <f t="shared" si="18"/>
        <v>0</v>
      </c>
      <c r="N61" s="29">
        <f t="shared" si="18"/>
        <v>0</v>
      </c>
      <c r="O61" s="40"/>
    </row>
    <row r="62" spans="1:15" ht="12.75">
      <c r="A62" s="5" t="s">
        <v>9</v>
      </c>
      <c r="B62" s="5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0"/>
    </row>
    <row r="63" spans="1:15" ht="12.75">
      <c r="A63" s="7" t="s">
        <v>15</v>
      </c>
      <c r="B63" s="50">
        <f aca="true" t="shared" si="19" ref="B63:N63">B64</f>
        <v>0</v>
      </c>
      <c r="C63" s="27">
        <f t="shared" si="19"/>
        <v>0</v>
      </c>
      <c r="D63" s="27">
        <f t="shared" si="19"/>
        <v>4148</v>
      </c>
      <c r="E63" s="27">
        <f t="shared" si="19"/>
        <v>8842</v>
      </c>
      <c r="F63" s="27">
        <f t="shared" si="19"/>
        <v>0</v>
      </c>
      <c r="G63" s="27">
        <f t="shared" si="19"/>
        <v>1100</v>
      </c>
      <c r="H63" s="27">
        <f t="shared" si="19"/>
        <v>0</v>
      </c>
      <c r="I63" s="27">
        <f t="shared" si="19"/>
        <v>1597</v>
      </c>
      <c r="J63" s="27">
        <f t="shared" si="19"/>
        <v>0</v>
      </c>
      <c r="K63" s="27">
        <f t="shared" si="19"/>
        <v>1886</v>
      </c>
      <c r="L63" s="27">
        <f t="shared" si="19"/>
        <v>1403</v>
      </c>
      <c r="M63" s="27">
        <f t="shared" si="19"/>
        <v>1404</v>
      </c>
      <c r="N63" s="27">
        <f t="shared" si="19"/>
        <v>0</v>
      </c>
      <c r="O63" s="40"/>
    </row>
    <row r="64" spans="1:15" ht="12.75">
      <c r="A64" s="3" t="s">
        <v>0</v>
      </c>
      <c r="B64" s="51">
        <f aca="true" t="shared" si="20" ref="B64:L64">B65+B67</f>
        <v>0</v>
      </c>
      <c r="C64" s="29">
        <f t="shared" si="20"/>
        <v>0</v>
      </c>
      <c r="D64" s="29">
        <f t="shared" si="20"/>
        <v>4148</v>
      </c>
      <c r="E64" s="29">
        <f t="shared" si="20"/>
        <v>8842</v>
      </c>
      <c r="F64" s="29">
        <f t="shared" si="20"/>
        <v>0</v>
      </c>
      <c r="G64" s="29">
        <f t="shared" si="20"/>
        <v>1100</v>
      </c>
      <c r="H64" s="29">
        <f t="shared" si="20"/>
        <v>0</v>
      </c>
      <c r="I64" s="29">
        <f t="shared" si="20"/>
        <v>1597</v>
      </c>
      <c r="J64" s="29">
        <f t="shared" si="20"/>
        <v>0</v>
      </c>
      <c r="K64" s="29">
        <f t="shared" si="20"/>
        <v>1886</v>
      </c>
      <c r="L64" s="29">
        <f t="shared" si="20"/>
        <v>1403</v>
      </c>
      <c r="M64" s="29">
        <f>M65+M67</f>
        <v>1404</v>
      </c>
      <c r="N64" s="29">
        <f>N65+N67</f>
        <v>0</v>
      </c>
      <c r="O64" s="40"/>
    </row>
    <row r="65" spans="1:15" ht="12.75">
      <c r="A65" s="5" t="s">
        <v>9</v>
      </c>
      <c r="B65" s="5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40"/>
    </row>
    <row r="66" spans="1:15" ht="12.75">
      <c r="A66" s="11" t="s">
        <v>39</v>
      </c>
      <c r="B66" s="4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40"/>
    </row>
    <row r="67" spans="1:15" ht="25.5">
      <c r="A67" s="26" t="s">
        <v>38</v>
      </c>
      <c r="B67" s="48"/>
      <c r="C67" s="35"/>
      <c r="D67" s="35">
        <v>4148</v>
      </c>
      <c r="E67" s="35">
        <v>8842</v>
      </c>
      <c r="F67" s="35"/>
      <c r="G67" s="35">
        <v>1100</v>
      </c>
      <c r="H67" s="35"/>
      <c r="I67" s="35">
        <v>1597</v>
      </c>
      <c r="J67" s="35"/>
      <c r="K67" s="35">
        <v>1886</v>
      </c>
      <c r="L67" s="35">
        <v>1403</v>
      </c>
      <c r="M67" s="35">
        <v>1404</v>
      </c>
      <c r="N67" s="35"/>
      <c r="O67" s="40"/>
    </row>
    <row r="68" spans="1:14" ht="12.75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23"/>
      <c r="B70" s="23"/>
      <c r="C70" s="24"/>
      <c r="D70" s="24"/>
      <c r="E70" s="15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2.75">
      <c r="A71" s="66"/>
      <c r="B71" s="67"/>
      <c r="C71" s="68"/>
      <c r="D71" s="68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 hidden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>
      <c r="A75" s="80"/>
      <c r="B75" s="80"/>
      <c r="C75" s="80"/>
      <c r="D75" s="80"/>
      <c r="E75" s="80"/>
      <c r="F75" s="20"/>
      <c r="G75" s="20"/>
      <c r="H75" s="20"/>
      <c r="I75" s="20"/>
      <c r="J75" s="20"/>
      <c r="K75" s="20"/>
      <c r="L75" s="64"/>
      <c r="M75" s="22"/>
      <c r="N75" s="79"/>
    </row>
    <row r="76" spans="1:14" ht="12.75">
      <c r="A76" s="81"/>
      <c r="B76" s="81"/>
      <c r="C76" s="81"/>
      <c r="D76" s="81"/>
      <c r="E76" s="81"/>
      <c r="F76" s="20"/>
      <c r="G76" s="20"/>
      <c r="H76" s="20"/>
      <c r="I76" s="80"/>
      <c r="J76" s="80"/>
      <c r="K76" s="80"/>
      <c r="L76" s="63"/>
      <c r="M76" s="64"/>
      <c r="N76" s="82"/>
    </row>
    <row r="77" spans="1:14" ht="12.75">
      <c r="A77" s="81"/>
      <c r="B77" s="81"/>
      <c r="C77" s="81"/>
      <c r="D77" s="81"/>
      <c r="E77" s="81"/>
      <c r="F77" s="20"/>
      <c r="G77" s="20"/>
      <c r="H77" s="20"/>
      <c r="I77" s="81"/>
      <c r="J77" s="81"/>
      <c r="K77" s="81"/>
      <c r="L77" s="63"/>
      <c r="M77" s="63"/>
      <c r="N77" s="79"/>
    </row>
    <row r="78" spans="1:14" ht="12.75">
      <c r="A78" s="2"/>
      <c r="B78" s="2"/>
      <c r="C78" s="2"/>
      <c r="D78" s="2"/>
      <c r="E78" s="2"/>
      <c r="F78" s="20"/>
      <c r="G78" s="20"/>
      <c r="H78" s="20"/>
      <c r="I78" s="81"/>
      <c r="J78" s="81"/>
      <c r="K78" s="81"/>
      <c r="L78" s="81"/>
      <c r="M78" s="81"/>
      <c r="N78" s="22"/>
    </row>
    <row r="79" spans="1:14" ht="15">
      <c r="A79" s="18"/>
      <c r="B79" s="1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18"/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4.25">
      <c r="A81" s="17"/>
      <c r="B81" s="1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2" ht="12.75">
      <c r="A82" s="2"/>
      <c r="B82" s="2"/>
    </row>
    <row r="83" spans="1:2" ht="12.75">
      <c r="A83" s="2"/>
      <c r="B83" s="2"/>
    </row>
    <row r="84" spans="1:14" ht="12.75">
      <c r="A84" s="2"/>
      <c r="B84" s="2"/>
      <c r="N84" s="12"/>
    </row>
    <row r="85" spans="1:14" ht="12.75">
      <c r="A85" s="2"/>
      <c r="B85" s="2"/>
      <c r="N85" s="12"/>
    </row>
    <row r="86" spans="1:14" ht="15">
      <c r="A86" s="18"/>
      <c r="B86" s="18"/>
      <c r="N86" s="12"/>
    </row>
    <row r="87" spans="1:2" ht="15">
      <c r="A87" s="18"/>
      <c r="B87" s="18"/>
    </row>
    <row r="88" spans="1:2" ht="14.25">
      <c r="A88" s="17"/>
      <c r="B88" s="17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</sheetData>
  <sheetProtection/>
  <mergeCells count="1">
    <mergeCell ref="A10:A12"/>
  </mergeCells>
  <printOptions horizontalCentered="1"/>
  <pageMargins left="0.75" right="0.75" top="0.47244094488189" bottom="0.118110236220472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6"/>
  <sheetViews>
    <sheetView showZeros="0" tabSelected="1" workbookViewId="0" topLeftCell="A1">
      <selection activeCell="I76" sqref="I76:M79"/>
    </sheetView>
  </sheetViews>
  <sheetFormatPr defaultColWidth="9.140625" defaultRowHeight="12.75"/>
  <cols>
    <col min="1" max="1" width="53.7109375" style="0" customWidth="1"/>
    <col min="2" max="2" width="11.28125" style="0" hidden="1" customWidth="1"/>
    <col min="3" max="3" width="12.140625" style="0" hidden="1" customWidth="1"/>
    <col min="4" max="5" width="12.7109375" style="0" hidden="1" customWidth="1"/>
    <col min="6" max="13" width="13.7109375" style="0" customWidth="1"/>
    <col min="14" max="14" width="12.7109375" style="0" hidden="1" customWidth="1"/>
    <col min="15" max="15" width="10.140625" style="0" bestFit="1" customWidth="1"/>
  </cols>
  <sheetData>
    <row r="1" spans="1:14" ht="12.75">
      <c r="A1" s="61"/>
      <c r="B1" s="13"/>
      <c r="C1" s="13"/>
      <c r="D1" s="13"/>
      <c r="E1" s="13"/>
      <c r="F1" s="13"/>
      <c r="G1" s="25"/>
      <c r="H1" s="25"/>
      <c r="I1" s="25"/>
      <c r="J1" s="25"/>
      <c r="K1" s="25"/>
      <c r="L1" s="25"/>
      <c r="M1" s="25"/>
      <c r="N1" s="19"/>
    </row>
    <row r="2" spans="1:14" ht="12.75">
      <c r="A2" s="13"/>
      <c r="B2" s="13"/>
      <c r="C2" s="13"/>
      <c r="D2" s="13"/>
      <c r="E2" s="13"/>
      <c r="F2" s="13"/>
      <c r="G2" s="25"/>
      <c r="H2" s="25"/>
      <c r="I2" s="25"/>
      <c r="J2" s="25"/>
      <c r="K2" s="25"/>
      <c r="L2" s="25"/>
      <c r="M2" s="25"/>
      <c r="N2" s="19"/>
    </row>
    <row r="3" spans="1:14" ht="12.75">
      <c r="A3" s="13"/>
      <c r="B3" s="13"/>
      <c r="C3" s="13"/>
      <c r="D3" s="13"/>
      <c r="E3" s="13"/>
      <c r="F3" s="13"/>
      <c r="G3" s="25"/>
      <c r="H3" s="25"/>
      <c r="I3" s="25"/>
      <c r="J3" s="25"/>
      <c r="K3" s="25"/>
      <c r="L3" s="25"/>
      <c r="M3" s="25"/>
      <c r="N3" s="19"/>
    </row>
    <row r="4" spans="1:14" ht="18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14.25" hidden="1">
      <c r="A5" s="14"/>
      <c r="B5" s="14"/>
      <c r="C5" s="14"/>
      <c r="D5" s="14"/>
      <c r="E5" s="14"/>
      <c r="F5" s="14"/>
      <c r="G5" s="25"/>
      <c r="H5" s="25"/>
      <c r="I5" s="25"/>
      <c r="J5" s="25"/>
      <c r="K5" s="25"/>
      <c r="L5" s="25"/>
      <c r="M5" s="25"/>
      <c r="N5" s="16"/>
    </row>
    <row r="6" spans="1:14" ht="18">
      <c r="A6" s="62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ht="12.75" hidden="1"/>
    <row r="9" spans="1:14" ht="12.75">
      <c r="A9" s="21" t="s">
        <v>34</v>
      </c>
      <c r="K9" s="19"/>
      <c r="L9" s="19"/>
      <c r="M9" s="39" t="s">
        <v>10</v>
      </c>
      <c r="N9" s="39" t="s">
        <v>10</v>
      </c>
    </row>
    <row r="10" spans="1:14" ht="12.75">
      <c r="A10" s="76" t="s">
        <v>11</v>
      </c>
      <c r="B10" s="41" t="s">
        <v>24</v>
      </c>
      <c r="C10" s="42"/>
      <c r="D10" s="41" t="s">
        <v>23</v>
      </c>
      <c r="E10" s="42"/>
      <c r="F10" s="41" t="s">
        <v>32</v>
      </c>
      <c r="G10" s="42"/>
      <c r="H10" s="41" t="s">
        <v>33</v>
      </c>
      <c r="I10" s="42"/>
      <c r="J10" s="41" t="s">
        <v>43</v>
      </c>
      <c r="K10" s="42"/>
      <c r="L10" s="60" t="s">
        <v>50</v>
      </c>
      <c r="M10" s="71"/>
      <c r="N10" s="42"/>
    </row>
    <row r="11" spans="1:14" ht="12.75" customHeight="1">
      <c r="A11" s="77"/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4" t="s">
        <v>20</v>
      </c>
      <c r="J11" s="44" t="s">
        <v>20</v>
      </c>
      <c r="K11" s="44" t="s">
        <v>20</v>
      </c>
      <c r="L11" s="44" t="s">
        <v>20</v>
      </c>
      <c r="M11" s="58" t="s">
        <v>20</v>
      </c>
      <c r="N11" s="58"/>
    </row>
    <row r="12" spans="1:14" ht="12.75">
      <c r="A12" s="78"/>
      <c r="B12" s="43" t="s">
        <v>21</v>
      </c>
      <c r="C12" s="43" t="s">
        <v>22</v>
      </c>
      <c r="D12" s="43" t="s">
        <v>21</v>
      </c>
      <c r="E12" s="43" t="s">
        <v>22</v>
      </c>
      <c r="F12" s="43" t="s">
        <v>21</v>
      </c>
      <c r="G12" s="43" t="s">
        <v>22</v>
      </c>
      <c r="H12" s="43" t="s">
        <v>21</v>
      </c>
      <c r="I12" s="43" t="s">
        <v>22</v>
      </c>
      <c r="J12" s="43" t="s">
        <v>21</v>
      </c>
      <c r="K12" s="43" t="s">
        <v>22</v>
      </c>
      <c r="L12" s="43" t="s">
        <v>21</v>
      </c>
      <c r="M12" s="59" t="s">
        <v>51</v>
      </c>
      <c r="N12" s="59"/>
    </row>
    <row r="13" spans="1:15" ht="12.75">
      <c r="A13" s="6" t="s">
        <v>12</v>
      </c>
      <c r="B13" s="27">
        <f aca="true" t="shared" si="0" ref="B13:L13">B15+B33+B36</f>
        <v>0</v>
      </c>
      <c r="C13" s="28">
        <f t="shared" si="0"/>
        <v>0</v>
      </c>
      <c r="D13" s="28">
        <f t="shared" si="0"/>
        <v>14827360</v>
      </c>
      <c r="E13" s="28">
        <f t="shared" si="0"/>
        <v>12444952</v>
      </c>
      <c r="F13" s="28">
        <f t="shared" si="0"/>
        <v>9132803</v>
      </c>
      <c r="G13" s="28">
        <f t="shared" si="0"/>
        <v>7997192</v>
      </c>
      <c r="H13" s="28">
        <f t="shared" si="0"/>
        <v>13111972</v>
      </c>
      <c r="I13" s="28">
        <f t="shared" si="0"/>
        <v>11325995</v>
      </c>
      <c r="J13" s="28">
        <f t="shared" si="0"/>
        <v>12094034</v>
      </c>
      <c r="K13" s="28">
        <f t="shared" si="0"/>
        <v>13320167</v>
      </c>
      <c r="L13" s="28">
        <f t="shared" si="0"/>
        <v>14121403</v>
      </c>
      <c r="M13" s="28">
        <f>M15+M33+M36</f>
        <v>14271431</v>
      </c>
      <c r="N13" s="28">
        <f>N15+N33+N36</f>
        <v>0</v>
      </c>
      <c r="O13" s="40"/>
    </row>
    <row r="14" spans="1:15" ht="12.75">
      <c r="A14" s="70" t="s">
        <v>41</v>
      </c>
      <c r="B14" s="27"/>
      <c r="C14" s="28"/>
      <c r="D14" s="28"/>
      <c r="E14" s="28"/>
      <c r="F14" s="69">
        <f>F13-F29</f>
        <v>5132803</v>
      </c>
      <c r="G14" s="69">
        <f aca="true" t="shared" si="1" ref="G14:M14">G13-G29</f>
        <v>5409589</v>
      </c>
      <c r="H14" s="69">
        <f t="shared" si="1"/>
        <v>7216972</v>
      </c>
      <c r="I14" s="69">
        <f t="shared" si="1"/>
        <v>7044937</v>
      </c>
      <c r="J14" s="69">
        <f t="shared" si="1"/>
        <v>5465612</v>
      </c>
      <c r="K14" s="69">
        <f t="shared" si="1"/>
        <v>7072381</v>
      </c>
      <c r="L14" s="69">
        <f t="shared" si="1"/>
        <v>6150000</v>
      </c>
      <c r="M14" s="69">
        <f t="shared" si="1"/>
        <v>6316665</v>
      </c>
      <c r="N14" s="28"/>
      <c r="O14" s="40"/>
    </row>
    <row r="15" spans="1:15" ht="12.75" hidden="1">
      <c r="A15" s="4" t="s">
        <v>0</v>
      </c>
      <c r="B15" s="29">
        <f>B16+B17+B18+B19+B21+B22+B24+B27+B30+B32</f>
        <v>0</v>
      </c>
      <c r="C15" s="30">
        <f>C16+C17+C18+C19+C21+C22+C24+C27+C30+C32</f>
        <v>0</v>
      </c>
      <c r="D15" s="30">
        <f>D16+D17+D18+D19+D21+D22+D24+D27+D30+D32</f>
        <v>14482276</v>
      </c>
      <c r="E15" s="30">
        <f>E16+E17+E18+E19+E21+E22+E24+E27+E30+E32</f>
        <v>11362190</v>
      </c>
      <c r="F15" s="30">
        <f aca="true" t="shared" si="2" ref="F15:K15">F16+F17+F18+F19+F21+F22+F24+F27+F30+F32+F29</f>
        <v>8975500</v>
      </c>
      <c r="G15" s="30">
        <f t="shared" si="2"/>
        <v>7825196</v>
      </c>
      <c r="H15" s="30">
        <f t="shared" si="2"/>
        <v>12631472</v>
      </c>
      <c r="I15" s="30">
        <f t="shared" si="2"/>
        <v>10834799</v>
      </c>
      <c r="J15" s="30">
        <f t="shared" si="2"/>
        <v>11834631</v>
      </c>
      <c r="K15" s="30">
        <f t="shared" si="2"/>
        <v>12822883</v>
      </c>
      <c r="L15" s="30">
        <f>L16+L17+L18+L19+L21+L22+L24+L27+L30+L32+L29</f>
        <v>13949911</v>
      </c>
      <c r="M15" s="30">
        <f>M16+M17+M18+M19+M21+M22+M24+M27+M30+M32+M29</f>
        <v>14099939</v>
      </c>
      <c r="N15" s="30">
        <f>N16+N17+N18+N19+N21+N22+N24+N27+N30+N32+N29</f>
        <v>0</v>
      </c>
      <c r="O15" s="40"/>
    </row>
    <row r="16" spans="1:15" ht="12.75" hidden="1">
      <c r="A16" s="4" t="s">
        <v>4</v>
      </c>
      <c r="B16" s="29">
        <f aca="true" t="shared" si="3" ref="B16:N17">B40</f>
        <v>0</v>
      </c>
      <c r="C16" s="30">
        <f t="shared" si="3"/>
        <v>0</v>
      </c>
      <c r="D16" s="30">
        <f t="shared" si="3"/>
        <v>28450</v>
      </c>
      <c r="E16" s="30">
        <f t="shared" si="3"/>
        <v>17288</v>
      </c>
      <c r="F16" s="30">
        <f t="shared" si="3"/>
        <v>43172</v>
      </c>
      <c r="G16" s="30">
        <f t="shared" si="3"/>
        <v>38613</v>
      </c>
      <c r="H16" s="30">
        <f t="shared" si="3"/>
        <v>42000</v>
      </c>
      <c r="I16" s="30">
        <f t="shared" si="3"/>
        <v>40066</v>
      </c>
      <c r="J16" s="30">
        <f t="shared" si="3"/>
        <v>57800</v>
      </c>
      <c r="K16" s="30">
        <f t="shared" si="3"/>
        <v>48562</v>
      </c>
      <c r="L16" s="30">
        <f t="shared" si="3"/>
        <v>62113</v>
      </c>
      <c r="M16" s="30">
        <f>M40</f>
        <v>62113</v>
      </c>
      <c r="N16" s="30">
        <f t="shared" si="3"/>
        <v>0</v>
      </c>
      <c r="O16" s="40"/>
    </row>
    <row r="17" spans="1:15" ht="12.75" hidden="1">
      <c r="A17" s="4" t="s">
        <v>3</v>
      </c>
      <c r="B17" s="29">
        <f t="shared" si="3"/>
        <v>0</v>
      </c>
      <c r="C17" s="30">
        <f t="shared" si="3"/>
        <v>0</v>
      </c>
      <c r="D17" s="30">
        <f t="shared" si="3"/>
        <v>8307</v>
      </c>
      <c r="E17" s="30">
        <f t="shared" si="3"/>
        <v>8847</v>
      </c>
      <c r="F17" s="30">
        <f t="shared" si="3"/>
        <v>14006</v>
      </c>
      <c r="G17" s="30">
        <f t="shared" si="3"/>
        <v>8783</v>
      </c>
      <c r="H17" s="30">
        <f t="shared" si="3"/>
        <v>11471</v>
      </c>
      <c r="I17" s="30">
        <f t="shared" si="3"/>
        <v>8612</v>
      </c>
      <c r="J17" s="30">
        <f t="shared" si="3"/>
        <v>11261</v>
      </c>
      <c r="K17" s="30">
        <f t="shared" si="3"/>
        <v>18454</v>
      </c>
      <c r="L17" s="30">
        <f t="shared" si="3"/>
        <v>13689</v>
      </c>
      <c r="M17" s="30">
        <f>M41</f>
        <v>13689</v>
      </c>
      <c r="N17" s="30">
        <f t="shared" si="3"/>
        <v>0</v>
      </c>
      <c r="O17" s="40"/>
    </row>
    <row r="18" spans="1:16" ht="12.75" hidden="1">
      <c r="A18" s="4" t="s">
        <v>5</v>
      </c>
      <c r="B18" s="29">
        <f>SUM(B42)</f>
        <v>0</v>
      </c>
      <c r="C18" s="30">
        <f>SUM(C42)</f>
        <v>0</v>
      </c>
      <c r="D18" s="29">
        <f aca="true" t="shared" si="4" ref="D18:N19">SUM(D42)</f>
        <v>59120</v>
      </c>
      <c r="E18" s="29">
        <f t="shared" si="4"/>
        <v>51539</v>
      </c>
      <c r="F18" s="29">
        <f t="shared" si="4"/>
        <v>46316</v>
      </c>
      <c r="G18" s="29">
        <f t="shared" si="4"/>
        <v>39510</v>
      </c>
      <c r="H18" s="29">
        <f t="shared" si="4"/>
        <v>36933</v>
      </c>
      <c r="I18" s="29">
        <f t="shared" si="4"/>
        <v>37216</v>
      </c>
      <c r="J18" s="29">
        <f t="shared" si="4"/>
        <v>40035</v>
      </c>
      <c r="K18" s="29">
        <f t="shared" si="4"/>
        <v>32405</v>
      </c>
      <c r="L18" s="29">
        <f t="shared" si="4"/>
        <v>30877</v>
      </c>
      <c r="M18" s="29">
        <f>SUM(M42)</f>
        <v>30877</v>
      </c>
      <c r="N18" s="29">
        <f t="shared" si="4"/>
        <v>0</v>
      </c>
      <c r="O18" s="40"/>
      <c r="P18" s="40"/>
    </row>
    <row r="19" spans="1:15" ht="12.75" hidden="1">
      <c r="A19" s="4" t="s">
        <v>7</v>
      </c>
      <c r="B19" s="29">
        <f>SUM(B43)</f>
        <v>0</v>
      </c>
      <c r="C19" s="30">
        <f>SUM(C43)</f>
        <v>0</v>
      </c>
      <c r="D19" s="29">
        <f t="shared" si="4"/>
        <v>1695554</v>
      </c>
      <c r="E19" s="29">
        <f t="shared" si="4"/>
        <v>1851240</v>
      </c>
      <c r="F19" s="29">
        <f t="shared" si="4"/>
        <v>1911361</v>
      </c>
      <c r="G19" s="29">
        <f t="shared" si="4"/>
        <v>1831247</v>
      </c>
      <c r="H19" s="29">
        <f t="shared" si="4"/>
        <v>1930196</v>
      </c>
      <c r="I19" s="29">
        <f t="shared" si="4"/>
        <v>1969513</v>
      </c>
      <c r="J19" s="29">
        <f t="shared" si="4"/>
        <v>2020196</v>
      </c>
      <c r="K19" s="29">
        <f t="shared" si="4"/>
        <v>2303907</v>
      </c>
      <c r="L19" s="29">
        <f t="shared" si="4"/>
        <v>2199493</v>
      </c>
      <c r="M19" s="29">
        <f>SUM(M43)</f>
        <v>2199493</v>
      </c>
      <c r="N19" s="29">
        <f t="shared" si="4"/>
        <v>0</v>
      </c>
      <c r="O19" s="40"/>
    </row>
    <row r="20" spans="1:15" ht="12.75" hidden="1">
      <c r="A20" s="11" t="s">
        <v>8</v>
      </c>
      <c r="B20" s="45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0"/>
    </row>
    <row r="21" spans="1:15" ht="12.75" hidden="1">
      <c r="A21" s="10" t="s">
        <v>6</v>
      </c>
      <c r="B21" s="46">
        <f aca="true" t="shared" si="5" ref="B21:L21">SUM(B45)</f>
        <v>0</v>
      </c>
      <c r="C21" s="34">
        <f t="shared" si="5"/>
        <v>0</v>
      </c>
      <c r="D21" s="33">
        <f t="shared" si="5"/>
        <v>1266784</v>
      </c>
      <c r="E21" s="33">
        <f t="shared" si="5"/>
        <v>1902799</v>
      </c>
      <c r="F21" s="33">
        <f t="shared" si="5"/>
        <v>1546353</v>
      </c>
      <c r="G21" s="33">
        <f t="shared" si="5"/>
        <v>1571323</v>
      </c>
      <c r="H21" s="33">
        <f t="shared" si="5"/>
        <v>2448584</v>
      </c>
      <c r="I21" s="33">
        <f t="shared" si="5"/>
        <v>2303537</v>
      </c>
      <c r="J21" s="33">
        <f t="shared" si="5"/>
        <v>1680000</v>
      </c>
      <c r="K21" s="33">
        <f t="shared" si="5"/>
        <v>2141375</v>
      </c>
      <c r="L21" s="33">
        <f t="shared" si="5"/>
        <v>2314929</v>
      </c>
      <c r="M21" s="33">
        <f>SUM(M45)</f>
        <v>2486480</v>
      </c>
      <c r="N21" s="33">
        <f>SUM(N45)</f>
        <v>0</v>
      </c>
      <c r="O21" s="40"/>
    </row>
    <row r="22" spans="1:15" ht="12.75" hidden="1">
      <c r="A22" s="8" t="s">
        <v>9</v>
      </c>
      <c r="B22" s="47">
        <f aca="true" t="shared" si="6" ref="B22:L22">B46+B63+B66</f>
        <v>0</v>
      </c>
      <c r="C22" s="30">
        <f t="shared" si="6"/>
        <v>0</v>
      </c>
      <c r="D22" s="30">
        <f t="shared" si="6"/>
        <v>1231578</v>
      </c>
      <c r="E22" s="30">
        <f t="shared" si="6"/>
        <v>953014</v>
      </c>
      <c r="F22" s="30">
        <f t="shared" si="6"/>
        <v>748826</v>
      </c>
      <c r="G22" s="30">
        <f t="shared" si="6"/>
        <v>726969</v>
      </c>
      <c r="H22" s="30">
        <f t="shared" si="6"/>
        <v>1416569</v>
      </c>
      <c r="I22" s="30">
        <f t="shared" si="6"/>
        <v>987357</v>
      </c>
      <c r="J22" s="30">
        <f t="shared" si="6"/>
        <v>712000</v>
      </c>
      <c r="K22" s="30">
        <f t="shared" si="6"/>
        <v>893210</v>
      </c>
      <c r="L22" s="30">
        <f t="shared" si="6"/>
        <v>740400</v>
      </c>
      <c r="M22" s="30">
        <f>M46+M63+M66</f>
        <v>675518</v>
      </c>
      <c r="N22" s="30">
        <f>N46+N63+N66</f>
        <v>0</v>
      </c>
      <c r="O22" s="40"/>
    </row>
    <row r="23" spans="1:15" ht="12.75" hidden="1">
      <c r="A23" s="11" t="s">
        <v>16</v>
      </c>
      <c r="B23" s="45"/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/>
    </row>
    <row r="24" spans="1:15" ht="25.5" hidden="1">
      <c r="A24" s="26" t="s">
        <v>19</v>
      </c>
      <c r="B24" s="48">
        <f>B48+B68</f>
        <v>0</v>
      </c>
      <c r="C24" s="35">
        <f>C48+C68</f>
        <v>0</v>
      </c>
      <c r="D24" s="35">
        <f>D48+D68</f>
        <v>9145779</v>
      </c>
      <c r="E24" s="35">
        <f>E48+E68</f>
        <v>5400699</v>
      </c>
      <c r="F24" s="35">
        <f aca="true" t="shared" si="7" ref="F24:K24">F48</f>
        <v>50000</v>
      </c>
      <c r="G24" s="35">
        <f t="shared" si="7"/>
        <v>90000</v>
      </c>
      <c r="H24" s="35">
        <f t="shared" si="7"/>
        <v>50000</v>
      </c>
      <c r="I24" s="35">
        <f t="shared" si="7"/>
        <v>329471</v>
      </c>
      <c r="J24" s="35">
        <f t="shared" si="7"/>
        <v>1051</v>
      </c>
      <c r="K24" s="35">
        <f t="shared" si="7"/>
        <v>526890</v>
      </c>
      <c r="L24" s="35">
        <f>L48</f>
        <v>210547</v>
      </c>
      <c r="M24" s="35">
        <f>M48</f>
        <v>271098</v>
      </c>
      <c r="N24" s="35">
        <f>N48</f>
        <v>0</v>
      </c>
      <c r="O24" s="40"/>
    </row>
    <row r="25" spans="1:15" ht="12.75" hidden="1">
      <c r="A25" s="55" t="s">
        <v>26</v>
      </c>
      <c r="B25" s="52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0"/>
    </row>
    <row r="26" spans="1:15" ht="25.5" hidden="1">
      <c r="A26" s="56" t="s">
        <v>25</v>
      </c>
      <c r="B26" s="48"/>
      <c r="C26" s="3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0"/>
    </row>
    <row r="27" spans="1:15" ht="12.75" hidden="1">
      <c r="A27" s="8" t="s">
        <v>17</v>
      </c>
      <c r="B27" s="47">
        <f aca="true" t="shared" si="8" ref="B27:N27">SUM(B49)</f>
        <v>0</v>
      </c>
      <c r="C27" s="30">
        <f t="shared" si="8"/>
        <v>0</v>
      </c>
      <c r="D27" s="29">
        <f t="shared" si="8"/>
        <v>105047</v>
      </c>
      <c r="E27" s="29">
        <f t="shared" si="8"/>
        <v>470351</v>
      </c>
      <c r="F27" s="29">
        <f t="shared" si="8"/>
        <v>480000</v>
      </c>
      <c r="G27" s="29">
        <f t="shared" si="8"/>
        <v>714249</v>
      </c>
      <c r="H27" s="29">
        <f t="shared" si="8"/>
        <v>500000</v>
      </c>
      <c r="I27" s="29">
        <f t="shared" si="8"/>
        <v>685419</v>
      </c>
      <c r="J27" s="29">
        <f t="shared" si="8"/>
        <v>500000</v>
      </c>
      <c r="K27" s="29">
        <f t="shared" si="8"/>
        <v>454090</v>
      </c>
      <c r="L27" s="29">
        <f t="shared" si="8"/>
        <v>350113</v>
      </c>
      <c r="M27" s="29">
        <f>SUM(M49)</f>
        <v>350113</v>
      </c>
      <c r="N27" s="29">
        <f t="shared" si="8"/>
        <v>0</v>
      </c>
      <c r="O27" s="40"/>
    </row>
    <row r="28" spans="1:15" ht="12.75">
      <c r="A28" s="55" t="s">
        <v>42</v>
      </c>
      <c r="B28" s="52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0"/>
    </row>
    <row r="29" spans="1:15" ht="25.5">
      <c r="A29" s="56" t="s">
        <v>40</v>
      </c>
      <c r="B29" s="48"/>
      <c r="C29" s="36"/>
      <c r="D29" s="33"/>
      <c r="E29" s="33"/>
      <c r="F29" s="33">
        <f aca="true" t="shared" si="9" ref="F29:K29">SUM(F51)+F68</f>
        <v>4000000</v>
      </c>
      <c r="G29" s="33">
        <f t="shared" si="9"/>
        <v>2587603</v>
      </c>
      <c r="H29" s="33">
        <f t="shared" si="9"/>
        <v>5895000</v>
      </c>
      <c r="I29" s="33">
        <f t="shared" si="9"/>
        <v>4281058</v>
      </c>
      <c r="J29" s="33">
        <f t="shared" si="9"/>
        <v>6628422</v>
      </c>
      <c r="K29" s="33">
        <f t="shared" si="9"/>
        <v>6247786</v>
      </c>
      <c r="L29" s="33">
        <f>SUM(L51)+L68</f>
        <v>7971403</v>
      </c>
      <c r="M29" s="33">
        <f>SUM(M51)+M68</f>
        <v>7954766</v>
      </c>
      <c r="N29" s="33">
        <f>SUM(N51)+N68</f>
        <v>0</v>
      </c>
      <c r="O29" s="40"/>
    </row>
    <row r="30" spans="1:15" ht="12.75" hidden="1">
      <c r="A30" s="57" t="s">
        <v>27</v>
      </c>
      <c r="B30" s="47">
        <f aca="true" t="shared" si="10" ref="B30:N30">SUM(B52)</f>
        <v>0</v>
      </c>
      <c r="C30" s="30">
        <f t="shared" si="10"/>
        <v>0</v>
      </c>
      <c r="D30" s="29">
        <f t="shared" si="10"/>
        <v>13657</v>
      </c>
      <c r="E30" s="29">
        <f t="shared" si="10"/>
        <v>29482</v>
      </c>
      <c r="F30" s="29">
        <f t="shared" si="10"/>
        <v>18400</v>
      </c>
      <c r="G30" s="29">
        <f t="shared" si="10"/>
        <v>11664</v>
      </c>
      <c r="H30" s="29">
        <f t="shared" si="10"/>
        <v>13796</v>
      </c>
      <c r="I30" s="29">
        <f t="shared" si="10"/>
        <v>37855</v>
      </c>
      <c r="J30" s="29">
        <f t="shared" si="10"/>
        <v>13866</v>
      </c>
      <c r="K30" s="29">
        <f t="shared" si="10"/>
        <v>21191</v>
      </c>
      <c r="L30" s="29">
        <f t="shared" si="10"/>
        <v>32789</v>
      </c>
      <c r="M30" s="29">
        <f>SUM(M52)</f>
        <v>32234</v>
      </c>
      <c r="N30" s="29">
        <f t="shared" si="10"/>
        <v>0</v>
      </c>
      <c r="O30" s="40"/>
    </row>
    <row r="31" spans="1:15" ht="12.75" hidden="1">
      <c r="A31" s="55" t="s">
        <v>28</v>
      </c>
      <c r="B31" s="45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0"/>
    </row>
    <row r="32" spans="1:15" ht="12.75" hidden="1">
      <c r="A32" s="10" t="s">
        <v>18</v>
      </c>
      <c r="B32" s="46">
        <f aca="true" t="shared" si="11" ref="B32:L32">SUM(B54)</f>
        <v>0</v>
      </c>
      <c r="C32" s="34">
        <f t="shared" si="11"/>
        <v>0</v>
      </c>
      <c r="D32" s="33">
        <f t="shared" si="11"/>
        <v>928000</v>
      </c>
      <c r="E32" s="33">
        <f t="shared" si="11"/>
        <v>676931</v>
      </c>
      <c r="F32" s="33">
        <f t="shared" si="11"/>
        <v>117066</v>
      </c>
      <c r="G32" s="33">
        <f t="shared" si="11"/>
        <v>205235</v>
      </c>
      <c r="H32" s="33">
        <f t="shared" si="11"/>
        <v>286923</v>
      </c>
      <c r="I32" s="33">
        <f t="shared" si="11"/>
        <v>154695</v>
      </c>
      <c r="J32" s="33">
        <f t="shared" si="11"/>
        <v>170000</v>
      </c>
      <c r="K32" s="33">
        <f t="shared" si="11"/>
        <v>135013</v>
      </c>
      <c r="L32" s="33">
        <f t="shared" si="11"/>
        <v>23558</v>
      </c>
      <c r="M32" s="33">
        <f>SUM(M54)</f>
        <v>23558</v>
      </c>
      <c r="N32" s="33">
        <f>SUM(N54)</f>
        <v>0</v>
      </c>
      <c r="O32" s="40"/>
    </row>
    <row r="33" spans="1:15" ht="12.75" hidden="1">
      <c r="A33" s="8" t="s">
        <v>1</v>
      </c>
      <c r="B33" s="47">
        <f aca="true" t="shared" si="12" ref="B33:N33">B34+B35</f>
        <v>0</v>
      </c>
      <c r="C33" s="30">
        <f t="shared" si="12"/>
        <v>0</v>
      </c>
      <c r="D33" s="30">
        <f t="shared" si="12"/>
        <v>113010</v>
      </c>
      <c r="E33" s="30">
        <f t="shared" si="12"/>
        <v>837221</v>
      </c>
      <c r="F33" s="30">
        <f t="shared" si="12"/>
        <v>6722</v>
      </c>
      <c r="G33" s="30">
        <f t="shared" si="12"/>
        <v>20796</v>
      </c>
      <c r="H33" s="30">
        <f t="shared" si="12"/>
        <v>330500</v>
      </c>
      <c r="I33" s="30">
        <f t="shared" si="12"/>
        <v>330500</v>
      </c>
      <c r="J33" s="30">
        <f t="shared" si="12"/>
        <v>110703</v>
      </c>
      <c r="K33" s="30">
        <f t="shared" si="12"/>
        <v>332740</v>
      </c>
      <c r="L33" s="30">
        <f t="shared" si="12"/>
        <v>6948</v>
      </c>
      <c r="M33" s="30">
        <f>M34+M35</f>
        <v>6948</v>
      </c>
      <c r="N33" s="30">
        <f t="shared" si="12"/>
        <v>0</v>
      </c>
      <c r="O33" s="40"/>
    </row>
    <row r="34" spans="1:15" ht="12.75" hidden="1">
      <c r="A34" s="57" t="s">
        <v>29</v>
      </c>
      <c r="B34" s="47">
        <f aca="true" t="shared" si="13" ref="B34:N35">B56</f>
        <v>0</v>
      </c>
      <c r="C34" s="30">
        <f t="shared" si="13"/>
        <v>0</v>
      </c>
      <c r="D34" s="30">
        <f t="shared" si="13"/>
        <v>3010</v>
      </c>
      <c r="E34" s="30">
        <f t="shared" si="13"/>
        <v>3947</v>
      </c>
      <c r="F34" s="30">
        <f t="shared" si="13"/>
        <v>6722</v>
      </c>
      <c r="G34" s="30">
        <f t="shared" si="13"/>
        <v>796</v>
      </c>
      <c r="H34" s="30">
        <f t="shared" si="13"/>
        <v>500</v>
      </c>
      <c r="I34" s="30">
        <f t="shared" si="13"/>
        <v>500</v>
      </c>
      <c r="J34" s="30">
        <f t="shared" si="13"/>
        <v>110703</v>
      </c>
      <c r="K34" s="30">
        <f t="shared" si="13"/>
        <v>72740</v>
      </c>
      <c r="L34" s="30">
        <f t="shared" si="13"/>
        <v>6948</v>
      </c>
      <c r="M34" s="30">
        <f>M56</f>
        <v>6948</v>
      </c>
      <c r="N34" s="30">
        <f t="shared" si="13"/>
        <v>0</v>
      </c>
      <c r="O34" s="40"/>
    </row>
    <row r="35" spans="1:15" ht="12.75" hidden="1">
      <c r="A35" s="57" t="s">
        <v>30</v>
      </c>
      <c r="B35" s="47">
        <f t="shared" si="13"/>
        <v>0</v>
      </c>
      <c r="C35" s="30">
        <f t="shared" si="13"/>
        <v>0</v>
      </c>
      <c r="D35" s="30">
        <f t="shared" si="13"/>
        <v>110000</v>
      </c>
      <c r="E35" s="30">
        <f t="shared" si="13"/>
        <v>833274</v>
      </c>
      <c r="F35" s="30">
        <f t="shared" si="13"/>
        <v>0</v>
      </c>
      <c r="G35" s="30">
        <f t="shared" si="13"/>
        <v>20000</v>
      </c>
      <c r="H35" s="30">
        <f t="shared" si="13"/>
        <v>330000</v>
      </c>
      <c r="I35" s="30">
        <f t="shared" si="13"/>
        <v>330000</v>
      </c>
      <c r="J35" s="30">
        <f t="shared" si="13"/>
        <v>0</v>
      </c>
      <c r="K35" s="30">
        <f t="shared" si="13"/>
        <v>260000</v>
      </c>
      <c r="L35" s="30">
        <f t="shared" si="13"/>
        <v>0</v>
      </c>
      <c r="M35" s="30">
        <f>M57</f>
        <v>0</v>
      </c>
      <c r="N35" s="30">
        <f t="shared" si="13"/>
        <v>0</v>
      </c>
      <c r="O35" s="40"/>
    </row>
    <row r="36" spans="1:15" ht="12.75" hidden="1">
      <c r="A36" s="8" t="s">
        <v>2</v>
      </c>
      <c r="B36" s="47">
        <f>SUM(B58)</f>
        <v>0</v>
      </c>
      <c r="C36" s="30">
        <f>SUM(C58)</f>
        <v>0</v>
      </c>
      <c r="D36" s="29">
        <f aca="true" t="shared" si="14" ref="D36:N37">SUM(D58)</f>
        <v>232074</v>
      </c>
      <c r="E36" s="29">
        <f t="shared" si="14"/>
        <v>245541</v>
      </c>
      <c r="F36" s="29">
        <f t="shared" si="14"/>
        <v>150581</v>
      </c>
      <c r="G36" s="29">
        <f t="shared" si="14"/>
        <v>151200</v>
      </c>
      <c r="H36" s="29">
        <f t="shared" si="14"/>
        <v>150000</v>
      </c>
      <c r="I36" s="29">
        <f t="shared" si="14"/>
        <v>160696</v>
      </c>
      <c r="J36" s="29">
        <f t="shared" si="14"/>
        <v>148700</v>
      </c>
      <c r="K36" s="29">
        <f t="shared" si="14"/>
        <v>164544</v>
      </c>
      <c r="L36" s="29">
        <f t="shared" si="14"/>
        <v>164544</v>
      </c>
      <c r="M36" s="29">
        <f>SUM(M58)</f>
        <v>164544</v>
      </c>
      <c r="N36" s="29">
        <f t="shared" si="14"/>
        <v>0</v>
      </c>
      <c r="O36" s="40"/>
    </row>
    <row r="37" spans="1:15" ht="12.75" hidden="1">
      <c r="A37" s="57" t="s">
        <v>31</v>
      </c>
      <c r="B37" s="47">
        <f>SUM(B59)</f>
        <v>0</v>
      </c>
      <c r="C37" s="30">
        <f>SUM(C59)</f>
        <v>0</v>
      </c>
      <c r="D37" s="29">
        <f t="shared" si="14"/>
        <v>232074</v>
      </c>
      <c r="E37" s="29">
        <f t="shared" si="14"/>
        <v>245541</v>
      </c>
      <c r="F37" s="29">
        <f t="shared" si="14"/>
        <v>150581</v>
      </c>
      <c r="G37" s="29">
        <f t="shared" si="14"/>
        <v>151200</v>
      </c>
      <c r="H37" s="29">
        <f t="shared" si="14"/>
        <v>150000</v>
      </c>
      <c r="I37" s="29">
        <f t="shared" si="14"/>
        <v>160696</v>
      </c>
      <c r="J37" s="29">
        <f t="shared" si="14"/>
        <v>148700</v>
      </c>
      <c r="K37" s="29">
        <f t="shared" si="14"/>
        <v>164544</v>
      </c>
      <c r="L37" s="29">
        <f t="shared" si="14"/>
        <v>164544</v>
      </c>
      <c r="M37" s="29">
        <f>SUM(M59)</f>
        <v>164544</v>
      </c>
      <c r="N37" s="29">
        <f t="shared" si="14"/>
        <v>0</v>
      </c>
      <c r="O37" s="40"/>
    </row>
    <row r="38" spans="1:17" ht="12.75" hidden="1">
      <c r="A38" s="9" t="s">
        <v>13</v>
      </c>
      <c r="B38" s="49">
        <f aca="true" t="shared" si="15" ref="B38:L38">B39+B55+B58</f>
        <v>0</v>
      </c>
      <c r="C38" s="28">
        <f t="shared" si="15"/>
        <v>0</v>
      </c>
      <c r="D38" s="27">
        <f t="shared" si="15"/>
        <v>14823212</v>
      </c>
      <c r="E38" s="27">
        <f t="shared" si="15"/>
        <v>12436110</v>
      </c>
      <c r="F38" s="27">
        <f t="shared" si="15"/>
        <v>9132803</v>
      </c>
      <c r="G38" s="27">
        <f t="shared" si="15"/>
        <v>7996092</v>
      </c>
      <c r="H38" s="27">
        <f t="shared" si="15"/>
        <v>13111972</v>
      </c>
      <c r="I38" s="27">
        <f t="shared" si="15"/>
        <v>11324398</v>
      </c>
      <c r="J38" s="27">
        <f t="shared" si="15"/>
        <v>12094034</v>
      </c>
      <c r="K38" s="27">
        <f t="shared" si="15"/>
        <v>13318281</v>
      </c>
      <c r="L38" s="27">
        <f t="shared" si="15"/>
        <v>14120000</v>
      </c>
      <c r="M38" s="27">
        <f>M39+M55+M58</f>
        <v>14270027</v>
      </c>
      <c r="N38" s="27">
        <f>N39+N55+N58</f>
        <v>0</v>
      </c>
      <c r="O38" s="40"/>
      <c r="P38" s="1"/>
      <c r="Q38" s="1"/>
    </row>
    <row r="39" spans="1:15" ht="12.75" hidden="1">
      <c r="A39" s="4" t="s">
        <v>0</v>
      </c>
      <c r="B39" s="29">
        <f>B40+B41+B42+B43+B45+B46+B48+B49+B52+B54</f>
        <v>0</v>
      </c>
      <c r="C39" s="30">
        <f>C40+C41+C42+C43+C45+C46+C48+C49+C52+C54</f>
        <v>0</v>
      </c>
      <c r="D39" s="29">
        <f>D40+D41+D42+D43+D45+D46+D48+D49+D52+D54</f>
        <v>14478128</v>
      </c>
      <c r="E39" s="29">
        <f>E40+E41+E42+E43+E45+E46+E48+E49+E52+E54</f>
        <v>11353348</v>
      </c>
      <c r="F39" s="29">
        <f aca="true" t="shared" si="16" ref="F39:K39">SUM(F40:F54)</f>
        <v>8975500</v>
      </c>
      <c r="G39" s="29">
        <f t="shared" si="16"/>
        <v>7824096</v>
      </c>
      <c r="H39" s="29">
        <f t="shared" si="16"/>
        <v>12631472</v>
      </c>
      <c r="I39" s="29">
        <f t="shared" si="16"/>
        <v>10833202</v>
      </c>
      <c r="J39" s="29">
        <f t="shared" si="16"/>
        <v>11834631</v>
      </c>
      <c r="K39" s="29">
        <f t="shared" si="16"/>
        <v>12820997</v>
      </c>
      <c r="L39" s="29">
        <f>SUM(L40:L54)</f>
        <v>13948508</v>
      </c>
      <c r="M39" s="29">
        <f>SUM(M40:M54)</f>
        <v>14098535</v>
      </c>
      <c r="N39" s="29"/>
      <c r="O39" s="40"/>
    </row>
    <row r="40" spans="1:15" ht="12.75" hidden="1">
      <c r="A40" s="4" t="s">
        <v>4</v>
      </c>
      <c r="B40" s="29"/>
      <c r="C40" s="30"/>
      <c r="D40" s="29">
        <v>28450</v>
      </c>
      <c r="E40" s="29">
        <v>17288</v>
      </c>
      <c r="F40" s="29">
        <v>43172</v>
      </c>
      <c r="G40" s="29">
        <v>38613</v>
      </c>
      <c r="H40" s="29">
        <v>42000</v>
      </c>
      <c r="I40" s="29">
        <v>40066</v>
      </c>
      <c r="J40" s="29">
        <v>57800</v>
      </c>
      <c r="K40" s="29">
        <v>48562</v>
      </c>
      <c r="L40" s="29">
        <v>62113</v>
      </c>
      <c r="M40" s="29">
        <v>62113</v>
      </c>
      <c r="N40" s="29"/>
      <c r="O40" s="40"/>
    </row>
    <row r="41" spans="1:15" ht="12.75" hidden="1">
      <c r="A41" s="4" t="s">
        <v>3</v>
      </c>
      <c r="B41" s="29"/>
      <c r="C41" s="30"/>
      <c r="D41" s="29">
        <v>8307</v>
      </c>
      <c r="E41" s="29">
        <v>8847</v>
      </c>
      <c r="F41" s="29">
        <v>14006</v>
      </c>
      <c r="G41" s="29">
        <v>8783</v>
      </c>
      <c r="H41" s="29">
        <v>11471</v>
      </c>
      <c r="I41" s="29">
        <v>8612</v>
      </c>
      <c r="J41" s="29">
        <v>11261</v>
      </c>
      <c r="K41" s="29">
        <v>18454</v>
      </c>
      <c r="L41" s="29">
        <v>13689</v>
      </c>
      <c r="M41" s="29">
        <v>13689</v>
      </c>
      <c r="N41" s="29"/>
      <c r="O41" s="40"/>
    </row>
    <row r="42" spans="1:15" ht="12.75" hidden="1">
      <c r="A42" s="4" t="s">
        <v>5</v>
      </c>
      <c r="B42" s="29"/>
      <c r="C42" s="30"/>
      <c r="D42" s="29">
        <v>59120</v>
      </c>
      <c r="E42" s="29">
        <v>51539</v>
      </c>
      <c r="F42" s="29">
        <v>46316</v>
      </c>
      <c r="G42" s="29">
        <v>39510</v>
      </c>
      <c r="H42" s="29">
        <v>36933</v>
      </c>
      <c r="I42" s="29">
        <v>37216</v>
      </c>
      <c r="J42" s="29">
        <v>40035</v>
      </c>
      <c r="K42" s="29">
        <v>32405</v>
      </c>
      <c r="L42" s="29">
        <v>30877</v>
      </c>
      <c r="M42" s="29">
        <v>30877</v>
      </c>
      <c r="N42" s="29"/>
      <c r="O42" s="40"/>
    </row>
    <row r="43" spans="1:15" ht="12.75" hidden="1">
      <c r="A43" s="4" t="s">
        <v>7</v>
      </c>
      <c r="B43" s="29"/>
      <c r="C43" s="30"/>
      <c r="D43" s="29">
        <v>1695554</v>
      </c>
      <c r="E43" s="29">
        <v>1851240</v>
      </c>
      <c r="F43" s="29">
        <v>1911361</v>
      </c>
      <c r="G43" s="29">
        <v>1831247</v>
      </c>
      <c r="H43" s="29">
        <v>1930196</v>
      </c>
      <c r="I43" s="29">
        <v>1969513</v>
      </c>
      <c r="J43" s="29">
        <v>2020196</v>
      </c>
      <c r="K43" s="29">
        <v>2303907</v>
      </c>
      <c r="L43" s="29">
        <v>2199493</v>
      </c>
      <c r="M43" s="29">
        <v>2199493</v>
      </c>
      <c r="N43" s="29"/>
      <c r="O43" s="40"/>
    </row>
    <row r="44" spans="1:15" ht="12.75" hidden="1">
      <c r="A44" s="11" t="s">
        <v>8</v>
      </c>
      <c r="B44" s="45"/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0"/>
    </row>
    <row r="45" spans="1:15" ht="12.75" hidden="1">
      <c r="A45" s="10" t="s">
        <v>6</v>
      </c>
      <c r="B45" s="46"/>
      <c r="C45" s="34"/>
      <c r="D45" s="33">
        <v>1266784</v>
      </c>
      <c r="E45" s="33">
        <v>1902799</v>
      </c>
      <c r="F45" s="33">
        <v>1546353</v>
      </c>
      <c r="G45" s="33">
        <v>1571323</v>
      </c>
      <c r="H45" s="33">
        <v>2448584</v>
      </c>
      <c r="I45" s="33">
        <v>2303537</v>
      </c>
      <c r="J45" s="33">
        <v>1680000</v>
      </c>
      <c r="K45" s="33">
        <v>2141375</v>
      </c>
      <c r="L45" s="33">
        <v>2314929</v>
      </c>
      <c r="M45" s="33">
        <f>2432880+32045+21555</f>
        <v>2486480</v>
      </c>
      <c r="N45" s="33"/>
      <c r="O45" s="40"/>
    </row>
    <row r="46" spans="1:15" ht="12.75" hidden="1">
      <c r="A46" s="8" t="s">
        <v>9</v>
      </c>
      <c r="B46" s="47"/>
      <c r="C46" s="30"/>
      <c r="D46" s="29">
        <v>1231578</v>
      </c>
      <c r="E46" s="29">
        <v>953014</v>
      </c>
      <c r="F46" s="29">
        <v>748826</v>
      </c>
      <c r="G46" s="29">
        <v>726969</v>
      </c>
      <c r="H46" s="29">
        <v>1416569</v>
      </c>
      <c r="I46" s="29">
        <v>987357</v>
      </c>
      <c r="J46" s="29">
        <v>712000</v>
      </c>
      <c r="K46" s="29">
        <v>893210</v>
      </c>
      <c r="L46" s="29">
        <v>740400</v>
      </c>
      <c r="M46" s="29">
        <v>675518</v>
      </c>
      <c r="N46" s="29"/>
      <c r="O46" s="40"/>
    </row>
    <row r="47" spans="1:15" ht="12.75" hidden="1">
      <c r="A47" s="11" t="s">
        <v>16</v>
      </c>
      <c r="B47" s="45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0"/>
    </row>
    <row r="48" spans="1:15" ht="25.5" hidden="1">
      <c r="A48" s="26" t="s">
        <v>19</v>
      </c>
      <c r="B48" s="48"/>
      <c r="C48" s="36"/>
      <c r="D48" s="33">
        <v>9141631</v>
      </c>
      <c r="E48" s="33">
        <v>5391857</v>
      </c>
      <c r="F48" s="33">
        <v>50000</v>
      </c>
      <c r="G48" s="33">
        <v>90000</v>
      </c>
      <c r="H48" s="33">
        <v>50000</v>
      </c>
      <c r="I48" s="33">
        <v>329471</v>
      </c>
      <c r="J48" s="33">
        <v>1051</v>
      </c>
      <c r="K48" s="33">
        <v>526890</v>
      </c>
      <c r="L48" s="33">
        <v>210547</v>
      </c>
      <c r="M48" s="33">
        <v>271098</v>
      </c>
      <c r="N48" s="33"/>
      <c r="O48" s="40"/>
    </row>
    <row r="49" spans="1:15" ht="12.75" hidden="1">
      <c r="A49" s="8" t="s">
        <v>17</v>
      </c>
      <c r="B49" s="47"/>
      <c r="C49" s="30"/>
      <c r="D49" s="29">
        <v>105047</v>
      </c>
      <c r="E49" s="29">
        <v>470351</v>
      </c>
      <c r="F49" s="29">
        <v>480000</v>
      </c>
      <c r="G49" s="29">
        <v>714249</v>
      </c>
      <c r="H49" s="29">
        <v>500000</v>
      </c>
      <c r="I49" s="29">
        <v>685419</v>
      </c>
      <c r="J49" s="29">
        <v>500000</v>
      </c>
      <c r="K49" s="29">
        <v>454090</v>
      </c>
      <c r="L49" s="29">
        <v>350113</v>
      </c>
      <c r="M49" s="29">
        <v>350113</v>
      </c>
      <c r="N49" s="29"/>
      <c r="O49" s="40"/>
    </row>
    <row r="50" spans="1:15" ht="12.75" hidden="1">
      <c r="A50" s="55" t="s">
        <v>26</v>
      </c>
      <c r="B50" s="52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0"/>
    </row>
    <row r="51" spans="1:15" ht="25.5" hidden="1">
      <c r="A51" s="56" t="s">
        <v>25</v>
      </c>
      <c r="B51" s="52"/>
      <c r="C51" s="53"/>
      <c r="D51" s="54"/>
      <c r="E51" s="54"/>
      <c r="F51" s="54">
        <v>4000000</v>
      </c>
      <c r="G51" s="54">
        <v>2586503</v>
      </c>
      <c r="H51" s="54">
        <v>5895000</v>
      </c>
      <c r="I51" s="54">
        <v>4279461</v>
      </c>
      <c r="J51" s="54">
        <v>6628422</v>
      </c>
      <c r="K51" s="54">
        <v>6245900</v>
      </c>
      <c r="L51" s="54">
        <v>7970000</v>
      </c>
      <c r="M51" s="54">
        <v>7953362</v>
      </c>
      <c r="N51" s="54"/>
      <c r="O51" s="40"/>
    </row>
    <row r="52" spans="1:15" ht="12.75" hidden="1">
      <c r="A52" s="57" t="s">
        <v>27</v>
      </c>
      <c r="B52" s="47"/>
      <c r="C52" s="30"/>
      <c r="D52" s="29">
        <v>13657</v>
      </c>
      <c r="E52" s="29">
        <v>29482</v>
      </c>
      <c r="F52" s="29">
        <v>18400</v>
      </c>
      <c r="G52" s="29">
        <v>11664</v>
      </c>
      <c r="H52" s="29">
        <v>13796</v>
      </c>
      <c r="I52" s="29">
        <v>37855</v>
      </c>
      <c r="J52" s="29">
        <v>13866</v>
      </c>
      <c r="K52" s="29">
        <v>21191</v>
      </c>
      <c r="L52" s="29">
        <v>32789</v>
      </c>
      <c r="M52" s="29">
        <v>32234</v>
      </c>
      <c r="N52" s="29"/>
      <c r="O52" s="40"/>
    </row>
    <row r="53" spans="1:15" ht="12.75" hidden="1">
      <c r="A53" s="55" t="s">
        <v>28</v>
      </c>
      <c r="B53" s="45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40"/>
    </row>
    <row r="54" spans="1:15" ht="12.75" hidden="1">
      <c r="A54" s="10" t="s">
        <v>18</v>
      </c>
      <c r="B54" s="46"/>
      <c r="C54" s="34"/>
      <c r="D54" s="33">
        <v>928000</v>
      </c>
      <c r="E54" s="33">
        <v>676931</v>
      </c>
      <c r="F54" s="33">
        <v>117066</v>
      </c>
      <c r="G54" s="33">
        <v>205235</v>
      </c>
      <c r="H54" s="33">
        <v>286923</v>
      </c>
      <c r="I54" s="33">
        <v>154695</v>
      </c>
      <c r="J54" s="33">
        <v>170000</v>
      </c>
      <c r="K54" s="33">
        <v>135013</v>
      </c>
      <c r="L54" s="33">
        <v>23558</v>
      </c>
      <c r="M54" s="33">
        <v>23558</v>
      </c>
      <c r="N54" s="33"/>
      <c r="O54" s="40"/>
    </row>
    <row r="55" spans="1:15" ht="12.75" hidden="1">
      <c r="A55" s="8" t="s">
        <v>1</v>
      </c>
      <c r="B55" s="47">
        <f aca="true" t="shared" si="17" ref="B55:L55">B56+B57</f>
        <v>0</v>
      </c>
      <c r="C55" s="29">
        <f t="shared" si="17"/>
        <v>0</v>
      </c>
      <c r="D55" s="29">
        <f t="shared" si="17"/>
        <v>113010</v>
      </c>
      <c r="E55" s="29">
        <f t="shared" si="17"/>
        <v>837221</v>
      </c>
      <c r="F55" s="29">
        <f t="shared" si="17"/>
        <v>6722</v>
      </c>
      <c r="G55" s="29">
        <f t="shared" si="17"/>
        <v>20796</v>
      </c>
      <c r="H55" s="29">
        <f t="shared" si="17"/>
        <v>330500</v>
      </c>
      <c r="I55" s="29">
        <f t="shared" si="17"/>
        <v>330500</v>
      </c>
      <c r="J55" s="29">
        <f t="shared" si="17"/>
        <v>110703</v>
      </c>
      <c r="K55" s="29">
        <f t="shared" si="17"/>
        <v>332740</v>
      </c>
      <c r="L55" s="29">
        <f t="shared" si="17"/>
        <v>6948</v>
      </c>
      <c r="M55" s="29">
        <f>M56+M57</f>
        <v>6948</v>
      </c>
      <c r="N55" s="29"/>
      <c r="O55" s="40"/>
    </row>
    <row r="56" spans="1:15" ht="12.75" hidden="1">
      <c r="A56" s="57" t="s">
        <v>29</v>
      </c>
      <c r="B56" s="47"/>
      <c r="C56" s="29"/>
      <c r="D56" s="29">
        <v>3010</v>
      </c>
      <c r="E56" s="29">
        <v>3947</v>
      </c>
      <c r="F56" s="29">
        <v>6722</v>
      </c>
      <c r="G56" s="29">
        <v>796</v>
      </c>
      <c r="H56" s="29">
        <v>500</v>
      </c>
      <c r="I56" s="29">
        <v>500</v>
      </c>
      <c r="J56" s="29">
        <v>110703</v>
      </c>
      <c r="K56" s="29">
        <v>72740</v>
      </c>
      <c r="L56" s="29">
        <v>6948</v>
      </c>
      <c r="M56" s="29">
        <v>6948</v>
      </c>
      <c r="N56" s="29"/>
      <c r="O56" s="40"/>
    </row>
    <row r="57" spans="1:15" ht="12.75" hidden="1">
      <c r="A57" s="57" t="s">
        <v>30</v>
      </c>
      <c r="B57" s="47"/>
      <c r="C57" s="29"/>
      <c r="D57" s="29">
        <v>110000</v>
      </c>
      <c r="E57" s="29">
        <v>833274</v>
      </c>
      <c r="F57" s="29"/>
      <c r="G57" s="29">
        <v>20000</v>
      </c>
      <c r="H57" s="29">
        <v>330000</v>
      </c>
      <c r="I57" s="29">
        <v>330000</v>
      </c>
      <c r="J57" s="29"/>
      <c r="K57" s="29">
        <v>260000</v>
      </c>
      <c r="L57" s="29"/>
      <c r="M57" s="29"/>
      <c r="N57" s="29"/>
      <c r="O57" s="40"/>
    </row>
    <row r="58" spans="1:15" ht="12.75" hidden="1">
      <c r="A58" s="8" t="s">
        <v>2</v>
      </c>
      <c r="B58" s="47">
        <f aca="true" t="shared" si="18" ref="B58:M58">B59</f>
        <v>0</v>
      </c>
      <c r="C58" s="29">
        <f t="shared" si="18"/>
        <v>0</v>
      </c>
      <c r="D58" s="29">
        <f t="shared" si="18"/>
        <v>232074</v>
      </c>
      <c r="E58" s="29">
        <f t="shared" si="18"/>
        <v>245541</v>
      </c>
      <c r="F58" s="29">
        <f t="shared" si="18"/>
        <v>150581</v>
      </c>
      <c r="G58" s="29">
        <f t="shared" si="18"/>
        <v>151200</v>
      </c>
      <c r="H58" s="29">
        <f t="shared" si="18"/>
        <v>150000</v>
      </c>
      <c r="I58" s="29">
        <f t="shared" si="18"/>
        <v>160696</v>
      </c>
      <c r="J58" s="29">
        <f t="shared" si="18"/>
        <v>148700</v>
      </c>
      <c r="K58" s="29">
        <f t="shared" si="18"/>
        <v>164544</v>
      </c>
      <c r="L58" s="29">
        <f t="shared" si="18"/>
        <v>164544</v>
      </c>
      <c r="M58" s="29">
        <f t="shared" si="18"/>
        <v>164544</v>
      </c>
      <c r="N58" s="29"/>
      <c r="O58" s="40"/>
    </row>
    <row r="59" spans="1:15" ht="12.75" hidden="1">
      <c r="A59" s="57" t="s">
        <v>31</v>
      </c>
      <c r="B59" s="47"/>
      <c r="C59" s="29"/>
      <c r="D59" s="29">
        <v>232074</v>
      </c>
      <c r="E59" s="29">
        <v>245541</v>
      </c>
      <c r="F59" s="29">
        <v>150581</v>
      </c>
      <c r="G59" s="29">
        <v>151200</v>
      </c>
      <c r="H59" s="29">
        <v>150000</v>
      </c>
      <c r="I59" s="29">
        <v>160696</v>
      </c>
      <c r="J59" s="29">
        <v>148700</v>
      </c>
      <c r="K59" s="29">
        <v>164544</v>
      </c>
      <c r="L59" s="29">
        <v>164544</v>
      </c>
      <c r="M59" s="29">
        <v>164544</v>
      </c>
      <c r="N59" s="29"/>
      <c r="O59" s="40"/>
    </row>
    <row r="60" spans="1:15" ht="15" hidden="1">
      <c r="A60" s="75" t="s">
        <v>45</v>
      </c>
      <c r="B60" s="47"/>
      <c r="C60" s="29"/>
      <c r="D60" s="29"/>
      <c r="E60" s="29"/>
      <c r="F60" s="74">
        <v>8621307</v>
      </c>
      <c r="G60" s="74">
        <v>7252272</v>
      </c>
      <c r="H60" s="74">
        <v>12580856</v>
      </c>
      <c r="I60" s="74">
        <v>10606757</v>
      </c>
      <c r="J60" s="74">
        <v>11346387</v>
      </c>
      <c r="K60" s="74">
        <v>12743194</v>
      </c>
      <c r="L60" s="74">
        <v>13716839</v>
      </c>
      <c r="M60" s="74">
        <v>13866311</v>
      </c>
      <c r="N60" s="73"/>
      <c r="O60" s="40"/>
    </row>
    <row r="61" spans="1:15" ht="12.75" hidden="1">
      <c r="A61" s="7" t="s">
        <v>14</v>
      </c>
      <c r="B61" s="50">
        <f aca="true" t="shared" si="19" ref="B61:N62">B62</f>
        <v>0</v>
      </c>
      <c r="C61" s="27">
        <f t="shared" si="19"/>
        <v>0</v>
      </c>
      <c r="D61" s="27">
        <f t="shared" si="19"/>
        <v>0</v>
      </c>
      <c r="E61" s="27">
        <f t="shared" si="19"/>
        <v>0</v>
      </c>
      <c r="F61" s="27">
        <f t="shared" si="19"/>
        <v>0</v>
      </c>
      <c r="G61" s="27">
        <f t="shared" si="19"/>
        <v>0</v>
      </c>
      <c r="H61" s="27">
        <f t="shared" si="19"/>
        <v>0</v>
      </c>
      <c r="I61" s="27">
        <f t="shared" si="19"/>
        <v>0</v>
      </c>
      <c r="J61" s="27">
        <f t="shared" si="19"/>
        <v>0</v>
      </c>
      <c r="K61" s="27">
        <f t="shared" si="19"/>
        <v>0</v>
      </c>
      <c r="L61" s="27">
        <f t="shared" si="19"/>
        <v>0</v>
      </c>
      <c r="M61" s="27">
        <f t="shared" si="19"/>
        <v>0</v>
      </c>
      <c r="N61" s="27">
        <f t="shared" si="19"/>
        <v>0</v>
      </c>
      <c r="O61" s="40"/>
    </row>
    <row r="62" spans="1:15" ht="12.75" hidden="1">
      <c r="A62" s="5" t="s">
        <v>0</v>
      </c>
      <c r="B62" s="51">
        <f t="shared" si="19"/>
        <v>0</v>
      </c>
      <c r="C62" s="29">
        <f t="shared" si="19"/>
        <v>0</v>
      </c>
      <c r="D62" s="29">
        <f t="shared" si="19"/>
        <v>0</v>
      </c>
      <c r="E62" s="29">
        <f t="shared" si="19"/>
        <v>0</v>
      </c>
      <c r="F62" s="29">
        <f t="shared" si="19"/>
        <v>0</v>
      </c>
      <c r="G62" s="29">
        <f t="shared" si="19"/>
        <v>0</v>
      </c>
      <c r="H62" s="29">
        <f t="shared" si="19"/>
        <v>0</v>
      </c>
      <c r="I62" s="29">
        <f t="shared" si="19"/>
        <v>0</v>
      </c>
      <c r="J62" s="29">
        <f t="shared" si="19"/>
        <v>0</v>
      </c>
      <c r="K62" s="29">
        <f t="shared" si="19"/>
        <v>0</v>
      </c>
      <c r="L62" s="29">
        <f t="shared" si="19"/>
        <v>0</v>
      </c>
      <c r="M62" s="29">
        <f t="shared" si="19"/>
        <v>0</v>
      </c>
      <c r="N62" s="29">
        <f t="shared" si="19"/>
        <v>0</v>
      </c>
      <c r="O62" s="40"/>
    </row>
    <row r="63" spans="1:15" ht="12.75" hidden="1">
      <c r="A63" s="5" t="s">
        <v>9</v>
      </c>
      <c r="B63" s="5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40"/>
    </row>
    <row r="64" spans="1:15" ht="12.75" hidden="1">
      <c r="A64" s="7" t="s">
        <v>15</v>
      </c>
      <c r="B64" s="50">
        <f aca="true" t="shared" si="20" ref="B64:N64">B65</f>
        <v>0</v>
      </c>
      <c r="C64" s="27">
        <f t="shared" si="20"/>
        <v>0</v>
      </c>
      <c r="D64" s="27">
        <f t="shared" si="20"/>
        <v>4148</v>
      </c>
      <c r="E64" s="27">
        <f t="shared" si="20"/>
        <v>8842</v>
      </c>
      <c r="F64" s="27">
        <f t="shared" si="20"/>
        <v>0</v>
      </c>
      <c r="G64" s="27">
        <f t="shared" si="20"/>
        <v>1100</v>
      </c>
      <c r="H64" s="27">
        <f t="shared" si="20"/>
        <v>0</v>
      </c>
      <c r="I64" s="27">
        <f t="shared" si="20"/>
        <v>1597</v>
      </c>
      <c r="J64" s="27">
        <f t="shared" si="20"/>
        <v>0</v>
      </c>
      <c r="K64" s="27">
        <f t="shared" si="20"/>
        <v>1886</v>
      </c>
      <c r="L64" s="27">
        <f t="shared" si="20"/>
        <v>1403</v>
      </c>
      <c r="M64" s="27">
        <f t="shared" si="20"/>
        <v>1404</v>
      </c>
      <c r="N64" s="27">
        <f t="shared" si="20"/>
        <v>0</v>
      </c>
      <c r="O64" s="40"/>
    </row>
    <row r="65" spans="1:15" ht="12.75" hidden="1">
      <c r="A65" s="3" t="s">
        <v>0</v>
      </c>
      <c r="B65" s="51">
        <f aca="true" t="shared" si="21" ref="B65:L65">B66+B68</f>
        <v>0</v>
      </c>
      <c r="C65" s="29">
        <f t="shared" si="21"/>
        <v>0</v>
      </c>
      <c r="D65" s="29">
        <f t="shared" si="21"/>
        <v>4148</v>
      </c>
      <c r="E65" s="29">
        <f t="shared" si="21"/>
        <v>8842</v>
      </c>
      <c r="F65" s="29">
        <f t="shared" si="21"/>
        <v>0</v>
      </c>
      <c r="G65" s="29">
        <f t="shared" si="21"/>
        <v>1100</v>
      </c>
      <c r="H65" s="29">
        <f t="shared" si="21"/>
        <v>0</v>
      </c>
      <c r="I65" s="29">
        <f t="shared" si="21"/>
        <v>1597</v>
      </c>
      <c r="J65" s="29">
        <f t="shared" si="21"/>
        <v>0</v>
      </c>
      <c r="K65" s="29">
        <f t="shared" si="21"/>
        <v>1886</v>
      </c>
      <c r="L65" s="29">
        <f t="shared" si="21"/>
        <v>1403</v>
      </c>
      <c r="M65" s="29">
        <f>M66+M68</f>
        <v>1404</v>
      </c>
      <c r="N65" s="29">
        <f>N66+N68</f>
        <v>0</v>
      </c>
      <c r="O65" s="40"/>
    </row>
    <row r="66" spans="1:15" ht="12.75" hidden="1">
      <c r="A66" s="5" t="s">
        <v>9</v>
      </c>
      <c r="B66" s="5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40"/>
    </row>
    <row r="67" spans="1:15" ht="12.75" hidden="1">
      <c r="A67" s="11" t="s">
        <v>39</v>
      </c>
      <c r="B67" s="4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40"/>
    </row>
    <row r="68" spans="1:15" ht="25.5" hidden="1">
      <c r="A68" s="26" t="s">
        <v>38</v>
      </c>
      <c r="B68" s="48"/>
      <c r="C68" s="35"/>
      <c r="D68" s="35">
        <v>4148</v>
      </c>
      <c r="E68" s="35">
        <v>8842</v>
      </c>
      <c r="F68" s="35"/>
      <c r="G68" s="35">
        <v>1100</v>
      </c>
      <c r="H68" s="35"/>
      <c r="I68" s="35">
        <v>1597</v>
      </c>
      <c r="J68" s="35"/>
      <c r="K68" s="35">
        <v>1886</v>
      </c>
      <c r="L68" s="35">
        <v>1403</v>
      </c>
      <c r="M68" s="35">
        <v>1404</v>
      </c>
      <c r="N68" s="35"/>
      <c r="O68" s="40"/>
    </row>
    <row r="69" spans="1:14" ht="12.75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23"/>
      <c r="B71" s="23"/>
      <c r="C71" s="24"/>
      <c r="D71" s="24"/>
      <c r="E71" s="15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2.75">
      <c r="A72" s="66" t="s">
        <v>52</v>
      </c>
      <c r="B72" s="67"/>
      <c r="C72" s="68"/>
      <c r="D72" s="68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>
      <c r="A73" s="63" t="s">
        <v>35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 hidden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>
      <c r="A75" s="63" t="s">
        <v>53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2.75">
      <c r="A76" s="67"/>
      <c r="B76" s="67"/>
      <c r="C76" s="63"/>
      <c r="D76" s="63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2.75">
      <c r="A77" s="67"/>
      <c r="B77" s="67"/>
      <c r="C77" s="63"/>
      <c r="D77" s="63"/>
      <c r="E77" s="22"/>
      <c r="F77" s="22"/>
      <c r="G77" s="22"/>
      <c r="H77" s="22"/>
      <c r="I77" s="64" t="s">
        <v>52</v>
      </c>
      <c r="J77" s="64"/>
      <c r="K77" s="64"/>
      <c r="L77" s="64"/>
      <c r="M77" s="64"/>
      <c r="N77" s="65"/>
    </row>
    <row r="78" spans="1:14" ht="12.75">
      <c r="A78" s="22"/>
      <c r="B78" s="22"/>
      <c r="C78" s="22"/>
      <c r="D78" s="22"/>
      <c r="E78" s="22"/>
      <c r="F78" s="22"/>
      <c r="G78" s="22"/>
      <c r="H78" s="22"/>
      <c r="I78" s="63" t="s">
        <v>36</v>
      </c>
      <c r="J78" s="63"/>
      <c r="K78" s="63"/>
      <c r="L78" s="63"/>
      <c r="M78" s="63"/>
      <c r="N78" s="22"/>
    </row>
    <row r="79" spans="1:14" ht="12.75">
      <c r="A79" s="20"/>
      <c r="B79" s="20"/>
      <c r="C79" s="21"/>
      <c r="D79" s="21"/>
      <c r="E79" s="21"/>
      <c r="F79" s="21"/>
      <c r="G79" s="21"/>
      <c r="H79" s="21"/>
      <c r="I79" s="63" t="s">
        <v>37</v>
      </c>
      <c r="J79" s="63"/>
      <c r="K79" s="63"/>
      <c r="L79" s="63"/>
      <c r="M79" s="63"/>
      <c r="N79" s="22"/>
    </row>
    <row r="80" spans="1:14" ht="15">
      <c r="A80" s="18"/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18"/>
      <c r="B81" s="1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4.25">
      <c r="A82" s="17"/>
      <c r="B82" s="1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" ht="12.75">
      <c r="A83" s="2"/>
      <c r="B83" s="2"/>
    </row>
    <row r="84" spans="1:2" ht="12.75">
      <c r="A84" s="2"/>
      <c r="B84" s="2"/>
    </row>
    <row r="85" spans="1:14" ht="12.75">
      <c r="A85" s="2"/>
      <c r="B85" s="2"/>
      <c r="N85" s="12"/>
    </row>
    <row r="86" spans="1:14" ht="12.75">
      <c r="A86" s="2"/>
      <c r="B86" s="2"/>
      <c r="N86" s="12"/>
    </row>
    <row r="87" spans="1:14" ht="15">
      <c r="A87" s="18"/>
      <c r="B87" s="18"/>
      <c r="N87" s="12"/>
    </row>
    <row r="88" spans="1:2" ht="15">
      <c r="A88" s="18"/>
      <c r="B88" s="18"/>
    </row>
    <row r="89" spans="1:2" ht="14.25">
      <c r="A89" s="17"/>
      <c r="B89" s="17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</sheetData>
  <sheetProtection/>
  <mergeCells count="1">
    <mergeCell ref="A10:A12"/>
  </mergeCells>
  <printOptions horizontalCentered="1"/>
  <pageMargins left="0.25" right="0.25" top="0.47244094488189" bottom="0.118110236220472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6"/>
  <sheetViews>
    <sheetView showZeros="0" workbookViewId="0" topLeftCell="A1">
      <selection activeCell="A71" sqref="A71:O79"/>
    </sheetView>
  </sheetViews>
  <sheetFormatPr defaultColWidth="9.140625" defaultRowHeight="12.75"/>
  <cols>
    <col min="1" max="1" width="53.7109375" style="0" customWidth="1"/>
    <col min="2" max="2" width="11.28125" style="0" hidden="1" customWidth="1"/>
    <col min="3" max="3" width="12.140625" style="0" hidden="1" customWidth="1"/>
    <col min="4" max="5" width="12.7109375" style="0" hidden="1" customWidth="1"/>
    <col min="6" max="11" width="13.7109375" style="0" hidden="1" customWidth="1"/>
    <col min="12" max="13" width="15.7109375" style="0" customWidth="1"/>
    <col min="14" max="14" width="12.7109375" style="0" hidden="1" customWidth="1"/>
    <col min="15" max="15" width="10.140625" style="0" bestFit="1" customWidth="1"/>
  </cols>
  <sheetData>
    <row r="1" spans="1:14" ht="12.75">
      <c r="A1" s="61"/>
      <c r="B1" s="13"/>
      <c r="C1" s="13"/>
      <c r="D1" s="13"/>
      <c r="E1" s="13"/>
      <c r="F1" s="13"/>
      <c r="G1" s="25"/>
      <c r="H1" s="25"/>
      <c r="I1" s="25"/>
      <c r="J1" s="25"/>
      <c r="K1" s="25"/>
      <c r="L1" s="25"/>
      <c r="M1" s="25"/>
      <c r="N1" s="19"/>
    </row>
    <row r="2" spans="1:14" ht="12.75">
      <c r="A2" s="13"/>
      <c r="B2" s="13"/>
      <c r="C2" s="13"/>
      <c r="D2" s="13"/>
      <c r="E2" s="13"/>
      <c r="F2" s="13"/>
      <c r="G2" s="25"/>
      <c r="H2" s="25"/>
      <c r="I2" s="25"/>
      <c r="J2" s="25"/>
      <c r="K2" s="25"/>
      <c r="L2" s="25"/>
      <c r="M2" s="25"/>
      <c r="N2" s="19"/>
    </row>
    <row r="3" spans="1:14" ht="12.75">
      <c r="A3" s="13"/>
      <c r="B3" s="13"/>
      <c r="C3" s="13"/>
      <c r="D3" s="13"/>
      <c r="E3" s="13"/>
      <c r="F3" s="13"/>
      <c r="G3" s="25"/>
      <c r="H3" s="25"/>
      <c r="I3" s="25"/>
      <c r="J3" s="25"/>
      <c r="K3" s="25"/>
      <c r="L3" s="25"/>
      <c r="M3" s="25"/>
      <c r="N3" s="19"/>
    </row>
    <row r="4" spans="1:14" ht="18">
      <c r="A4" s="37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8"/>
    </row>
    <row r="5" spans="1:14" ht="18">
      <c r="A5" s="37" t="s">
        <v>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6"/>
    </row>
    <row r="6" spans="1:14" ht="18">
      <c r="A6" s="62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62"/>
    </row>
    <row r="7" spans="1:14" ht="18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4"/>
    </row>
    <row r="8" ht="12.75" hidden="1"/>
    <row r="9" spans="1:14" ht="12.75">
      <c r="A9" s="21" t="s">
        <v>34</v>
      </c>
      <c r="K9" s="19"/>
      <c r="L9" s="19"/>
      <c r="M9" s="39" t="s">
        <v>10</v>
      </c>
      <c r="N9" s="39" t="s">
        <v>10</v>
      </c>
    </row>
    <row r="10" spans="1:14" ht="12.75">
      <c r="A10" s="76" t="s">
        <v>11</v>
      </c>
      <c r="B10" s="41" t="s">
        <v>24</v>
      </c>
      <c r="C10" s="42"/>
      <c r="D10" s="41" t="s">
        <v>23</v>
      </c>
      <c r="E10" s="42"/>
      <c r="F10" s="41" t="s">
        <v>32</v>
      </c>
      <c r="G10" s="42"/>
      <c r="H10" s="41" t="s">
        <v>33</v>
      </c>
      <c r="I10" s="42"/>
      <c r="J10" s="41" t="s">
        <v>43</v>
      </c>
      <c r="K10" s="42"/>
      <c r="L10" s="60" t="s">
        <v>50</v>
      </c>
      <c r="M10" s="71"/>
      <c r="N10" s="42"/>
    </row>
    <row r="11" spans="1:14" ht="12.75" customHeight="1">
      <c r="A11" s="77"/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4" t="s">
        <v>20</v>
      </c>
      <c r="J11" s="44" t="s">
        <v>20</v>
      </c>
      <c r="K11" s="44" t="s">
        <v>20</v>
      </c>
      <c r="L11" s="44" t="s">
        <v>20</v>
      </c>
      <c r="M11" s="58" t="s">
        <v>20</v>
      </c>
      <c r="N11" s="58"/>
    </row>
    <row r="12" spans="1:14" ht="12.75">
      <c r="A12" s="78"/>
      <c r="B12" s="43" t="s">
        <v>21</v>
      </c>
      <c r="C12" s="43" t="s">
        <v>22</v>
      </c>
      <c r="D12" s="43" t="s">
        <v>21</v>
      </c>
      <c r="E12" s="43" t="s">
        <v>22</v>
      </c>
      <c r="F12" s="43" t="s">
        <v>21</v>
      </c>
      <c r="G12" s="43" t="s">
        <v>22</v>
      </c>
      <c r="H12" s="43" t="s">
        <v>21</v>
      </c>
      <c r="I12" s="43" t="s">
        <v>22</v>
      </c>
      <c r="J12" s="43" t="s">
        <v>21</v>
      </c>
      <c r="K12" s="43" t="s">
        <v>22</v>
      </c>
      <c r="L12" s="43" t="s">
        <v>21</v>
      </c>
      <c r="M12" s="59" t="s">
        <v>51</v>
      </c>
      <c r="N12" s="59"/>
    </row>
    <row r="13" spans="1:15" ht="12.75">
      <c r="A13" s="6" t="s">
        <v>12</v>
      </c>
      <c r="B13" s="27">
        <f aca="true" t="shared" si="0" ref="B13:L13">B15+B33+B36</f>
        <v>0</v>
      </c>
      <c r="C13" s="28">
        <f t="shared" si="0"/>
        <v>0</v>
      </c>
      <c r="D13" s="28">
        <f t="shared" si="0"/>
        <v>14827360</v>
      </c>
      <c r="E13" s="28">
        <f t="shared" si="0"/>
        <v>12444952</v>
      </c>
      <c r="F13" s="28">
        <f t="shared" si="0"/>
        <v>9132803</v>
      </c>
      <c r="G13" s="28">
        <f t="shared" si="0"/>
        <v>7997192</v>
      </c>
      <c r="H13" s="28">
        <f t="shared" si="0"/>
        <v>13111972</v>
      </c>
      <c r="I13" s="28">
        <f t="shared" si="0"/>
        <v>11325995</v>
      </c>
      <c r="J13" s="28">
        <f t="shared" si="0"/>
        <v>12094034</v>
      </c>
      <c r="K13" s="28">
        <f t="shared" si="0"/>
        <v>13320167</v>
      </c>
      <c r="L13" s="28">
        <f t="shared" si="0"/>
        <v>14121403</v>
      </c>
      <c r="M13" s="28">
        <f>M15+M33+M36</f>
        <v>14271431</v>
      </c>
      <c r="N13" s="28">
        <f>N15+N33+N36</f>
        <v>0</v>
      </c>
      <c r="O13" s="40"/>
    </row>
    <row r="14" spans="1:15" ht="12.75">
      <c r="A14" s="70" t="s">
        <v>41</v>
      </c>
      <c r="B14" s="27"/>
      <c r="C14" s="28"/>
      <c r="D14" s="28"/>
      <c r="E14" s="28"/>
      <c r="F14" s="69">
        <f>F13-F29</f>
        <v>5132803</v>
      </c>
      <c r="G14" s="69">
        <f aca="true" t="shared" si="1" ref="G14:M14">G13-G29</f>
        <v>5409589</v>
      </c>
      <c r="H14" s="69">
        <f t="shared" si="1"/>
        <v>7216972</v>
      </c>
      <c r="I14" s="69">
        <f t="shared" si="1"/>
        <v>7044937</v>
      </c>
      <c r="J14" s="69">
        <f t="shared" si="1"/>
        <v>5465612</v>
      </c>
      <c r="K14" s="69">
        <f t="shared" si="1"/>
        <v>7072381</v>
      </c>
      <c r="L14" s="69">
        <f t="shared" si="1"/>
        <v>6150000</v>
      </c>
      <c r="M14" s="69">
        <f t="shared" si="1"/>
        <v>6316665</v>
      </c>
      <c r="N14" s="28"/>
      <c r="O14" s="40"/>
    </row>
    <row r="15" spans="1:15" ht="12.75" hidden="1">
      <c r="A15" s="4" t="s">
        <v>0</v>
      </c>
      <c r="B15" s="29">
        <f>B16+B17+B18+B19+B21+B22+B24+B27+B30+B32</f>
        <v>0</v>
      </c>
      <c r="C15" s="30">
        <f>C16+C17+C18+C19+C21+C22+C24+C27+C30+C32</f>
        <v>0</v>
      </c>
      <c r="D15" s="30">
        <f>D16+D17+D18+D19+D21+D22+D24+D27+D30+D32</f>
        <v>14482276</v>
      </c>
      <c r="E15" s="30">
        <f>E16+E17+E18+E19+E21+E22+E24+E27+E30+E32</f>
        <v>11362190</v>
      </c>
      <c r="F15" s="30">
        <f aca="true" t="shared" si="2" ref="F15:K15">F16+F17+F18+F19+F21+F22+F24+F27+F30+F32+F29</f>
        <v>8975500</v>
      </c>
      <c r="G15" s="30">
        <f t="shared" si="2"/>
        <v>7825196</v>
      </c>
      <c r="H15" s="30">
        <f t="shared" si="2"/>
        <v>12631472</v>
      </c>
      <c r="I15" s="30">
        <f t="shared" si="2"/>
        <v>10834799</v>
      </c>
      <c r="J15" s="30">
        <f t="shared" si="2"/>
        <v>11834631</v>
      </c>
      <c r="K15" s="30">
        <f t="shared" si="2"/>
        <v>12822883</v>
      </c>
      <c r="L15" s="30">
        <f>L16+L17+L18+L19+L21+L22+L24+L27+L30+L32+L29</f>
        <v>13949911</v>
      </c>
      <c r="M15" s="30">
        <f>M16+M17+M18+M19+M21+M22+M24+M27+M30+M32+M29</f>
        <v>14099939</v>
      </c>
      <c r="N15" s="30">
        <f>N16+N17+N18+N19+N21+N22+N24+N27+N30+N32+N29</f>
        <v>0</v>
      </c>
      <c r="O15" s="40"/>
    </row>
    <row r="16" spans="1:15" ht="12.75" hidden="1">
      <c r="A16" s="4" t="s">
        <v>4</v>
      </c>
      <c r="B16" s="29">
        <f aca="true" t="shared" si="3" ref="B16:N17">B40</f>
        <v>0</v>
      </c>
      <c r="C16" s="30">
        <f t="shared" si="3"/>
        <v>0</v>
      </c>
      <c r="D16" s="30">
        <f t="shared" si="3"/>
        <v>28450</v>
      </c>
      <c r="E16" s="30">
        <f t="shared" si="3"/>
        <v>17288</v>
      </c>
      <c r="F16" s="30">
        <f t="shared" si="3"/>
        <v>43172</v>
      </c>
      <c r="G16" s="30">
        <f t="shared" si="3"/>
        <v>38613</v>
      </c>
      <c r="H16" s="30">
        <f t="shared" si="3"/>
        <v>42000</v>
      </c>
      <c r="I16" s="30">
        <f t="shared" si="3"/>
        <v>40066</v>
      </c>
      <c r="J16" s="30">
        <f t="shared" si="3"/>
        <v>57800</v>
      </c>
      <c r="K16" s="30">
        <f t="shared" si="3"/>
        <v>48562</v>
      </c>
      <c r="L16" s="30">
        <f t="shared" si="3"/>
        <v>62113</v>
      </c>
      <c r="M16" s="30">
        <f>M40</f>
        <v>62113</v>
      </c>
      <c r="N16" s="30">
        <f t="shared" si="3"/>
        <v>0</v>
      </c>
      <c r="O16" s="40"/>
    </row>
    <row r="17" spans="1:15" ht="12.75" hidden="1">
      <c r="A17" s="4" t="s">
        <v>3</v>
      </c>
      <c r="B17" s="29">
        <f t="shared" si="3"/>
        <v>0</v>
      </c>
      <c r="C17" s="30">
        <f t="shared" si="3"/>
        <v>0</v>
      </c>
      <c r="D17" s="30">
        <f t="shared" si="3"/>
        <v>8307</v>
      </c>
      <c r="E17" s="30">
        <f t="shared" si="3"/>
        <v>8847</v>
      </c>
      <c r="F17" s="30">
        <f t="shared" si="3"/>
        <v>14006</v>
      </c>
      <c r="G17" s="30">
        <f t="shared" si="3"/>
        <v>8783</v>
      </c>
      <c r="H17" s="30">
        <f t="shared" si="3"/>
        <v>11471</v>
      </c>
      <c r="I17" s="30">
        <f t="shared" si="3"/>
        <v>8612</v>
      </c>
      <c r="J17" s="30">
        <f t="shared" si="3"/>
        <v>11261</v>
      </c>
      <c r="K17" s="30">
        <f t="shared" si="3"/>
        <v>18454</v>
      </c>
      <c r="L17" s="30">
        <f t="shared" si="3"/>
        <v>13689</v>
      </c>
      <c r="M17" s="30">
        <f>M41</f>
        <v>13689</v>
      </c>
      <c r="N17" s="30">
        <f t="shared" si="3"/>
        <v>0</v>
      </c>
      <c r="O17" s="40"/>
    </row>
    <row r="18" spans="1:16" ht="12.75" hidden="1">
      <c r="A18" s="4" t="s">
        <v>5</v>
      </c>
      <c r="B18" s="29">
        <f>SUM(B42)</f>
        <v>0</v>
      </c>
      <c r="C18" s="30">
        <f>SUM(C42)</f>
        <v>0</v>
      </c>
      <c r="D18" s="29">
        <f aca="true" t="shared" si="4" ref="D18:N19">SUM(D42)</f>
        <v>59120</v>
      </c>
      <c r="E18" s="29">
        <f t="shared" si="4"/>
        <v>51539</v>
      </c>
      <c r="F18" s="29">
        <f t="shared" si="4"/>
        <v>46316</v>
      </c>
      <c r="G18" s="29">
        <f t="shared" si="4"/>
        <v>39510</v>
      </c>
      <c r="H18" s="29">
        <f t="shared" si="4"/>
        <v>36933</v>
      </c>
      <c r="I18" s="29">
        <f t="shared" si="4"/>
        <v>37216</v>
      </c>
      <c r="J18" s="29">
        <f t="shared" si="4"/>
        <v>40035</v>
      </c>
      <c r="K18" s="29">
        <f t="shared" si="4"/>
        <v>32405</v>
      </c>
      <c r="L18" s="29">
        <f t="shared" si="4"/>
        <v>30877</v>
      </c>
      <c r="M18" s="29">
        <f>SUM(M42)</f>
        <v>30877</v>
      </c>
      <c r="N18" s="29">
        <f t="shared" si="4"/>
        <v>0</v>
      </c>
      <c r="O18" s="40"/>
      <c r="P18" s="40"/>
    </row>
    <row r="19" spans="1:15" ht="12.75" hidden="1">
      <c r="A19" s="4" t="s">
        <v>7</v>
      </c>
      <c r="B19" s="29">
        <f>SUM(B43)</f>
        <v>0</v>
      </c>
      <c r="C19" s="30">
        <f>SUM(C43)</f>
        <v>0</v>
      </c>
      <c r="D19" s="29">
        <f t="shared" si="4"/>
        <v>1695554</v>
      </c>
      <c r="E19" s="29">
        <f t="shared" si="4"/>
        <v>1851240</v>
      </c>
      <c r="F19" s="29">
        <f t="shared" si="4"/>
        <v>1911361</v>
      </c>
      <c r="G19" s="29">
        <f t="shared" si="4"/>
        <v>1831247</v>
      </c>
      <c r="H19" s="29">
        <f t="shared" si="4"/>
        <v>1930196</v>
      </c>
      <c r="I19" s="29">
        <f t="shared" si="4"/>
        <v>1969513</v>
      </c>
      <c r="J19" s="29">
        <f t="shared" si="4"/>
        <v>2020196</v>
      </c>
      <c r="K19" s="29">
        <f t="shared" si="4"/>
        <v>2303907</v>
      </c>
      <c r="L19" s="29">
        <f t="shared" si="4"/>
        <v>2199493</v>
      </c>
      <c r="M19" s="29">
        <f>SUM(M43)</f>
        <v>2199493</v>
      </c>
      <c r="N19" s="29">
        <f t="shared" si="4"/>
        <v>0</v>
      </c>
      <c r="O19" s="40"/>
    </row>
    <row r="20" spans="1:15" ht="12.75" hidden="1">
      <c r="A20" s="11" t="s">
        <v>8</v>
      </c>
      <c r="B20" s="45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0"/>
    </row>
    <row r="21" spans="1:15" ht="12.75" hidden="1">
      <c r="A21" s="10" t="s">
        <v>6</v>
      </c>
      <c r="B21" s="46">
        <f aca="true" t="shared" si="5" ref="B21:L21">SUM(B45)</f>
        <v>0</v>
      </c>
      <c r="C21" s="34">
        <f t="shared" si="5"/>
        <v>0</v>
      </c>
      <c r="D21" s="33">
        <f t="shared" si="5"/>
        <v>1266784</v>
      </c>
      <c r="E21" s="33">
        <f t="shared" si="5"/>
        <v>1902799</v>
      </c>
      <c r="F21" s="33">
        <f t="shared" si="5"/>
        <v>1546353</v>
      </c>
      <c r="G21" s="33">
        <f t="shared" si="5"/>
        <v>1571323</v>
      </c>
      <c r="H21" s="33">
        <f t="shared" si="5"/>
        <v>2448584</v>
      </c>
      <c r="I21" s="33">
        <f t="shared" si="5"/>
        <v>2303537</v>
      </c>
      <c r="J21" s="33">
        <f t="shared" si="5"/>
        <v>1680000</v>
      </c>
      <c r="K21" s="33">
        <f t="shared" si="5"/>
        <v>2141375</v>
      </c>
      <c r="L21" s="33">
        <f t="shared" si="5"/>
        <v>2314929</v>
      </c>
      <c r="M21" s="33">
        <f>SUM(M45)</f>
        <v>2486480</v>
      </c>
      <c r="N21" s="33">
        <f>SUM(N45)</f>
        <v>0</v>
      </c>
      <c r="O21" s="40"/>
    </row>
    <row r="22" spans="1:15" ht="12.75" hidden="1">
      <c r="A22" s="8" t="s">
        <v>9</v>
      </c>
      <c r="B22" s="47">
        <f aca="true" t="shared" si="6" ref="B22:L22">B46+B63+B66</f>
        <v>0</v>
      </c>
      <c r="C22" s="30">
        <f t="shared" si="6"/>
        <v>0</v>
      </c>
      <c r="D22" s="30">
        <f t="shared" si="6"/>
        <v>1231578</v>
      </c>
      <c r="E22" s="30">
        <f t="shared" si="6"/>
        <v>953014</v>
      </c>
      <c r="F22" s="30">
        <f t="shared" si="6"/>
        <v>748826</v>
      </c>
      <c r="G22" s="30">
        <f t="shared" si="6"/>
        <v>726969</v>
      </c>
      <c r="H22" s="30">
        <f t="shared" si="6"/>
        <v>1416569</v>
      </c>
      <c r="I22" s="30">
        <f t="shared" si="6"/>
        <v>987357</v>
      </c>
      <c r="J22" s="30">
        <f t="shared" si="6"/>
        <v>712000</v>
      </c>
      <c r="K22" s="30">
        <f t="shared" si="6"/>
        <v>893210</v>
      </c>
      <c r="L22" s="30">
        <f t="shared" si="6"/>
        <v>740400</v>
      </c>
      <c r="M22" s="30">
        <f>M46+M63+M66</f>
        <v>675518</v>
      </c>
      <c r="N22" s="30">
        <f>N46+N63+N66</f>
        <v>0</v>
      </c>
      <c r="O22" s="40"/>
    </row>
    <row r="23" spans="1:15" ht="12.75" hidden="1">
      <c r="A23" s="11" t="s">
        <v>16</v>
      </c>
      <c r="B23" s="45"/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0"/>
    </row>
    <row r="24" spans="1:15" ht="25.5" hidden="1">
      <c r="A24" s="26" t="s">
        <v>19</v>
      </c>
      <c r="B24" s="48">
        <f>B48+B68</f>
        <v>0</v>
      </c>
      <c r="C24" s="35">
        <f>C48+C68</f>
        <v>0</v>
      </c>
      <c r="D24" s="35">
        <f>D48+D68</f>
        <v>9145779</v>
      </c>
      <c r="E24" s="35">
        <f>E48+E68</f>
        <v>5400699</v>
      </c>
      <c r="F24" s="35">
        <f aca="true" t="shared" si="7" ref="F24:K24">F48</f>
        <v>50000</v>
      </c>
      <c r="G24" s="35">
        <f t="shared" si="7"/>
        <v>90000</v>
      </c>
      <c r="H24" s="35">
        <f t="shared" si="7"/>
        <v>50000</v>
      </c>
      <c r="I24" s="35">
        <f t="shared" si="7"/>
        <v>329471</v>
      </c>
      <c r="J24" s="35">
        <f t="shared" si="7"/>
        <v>1051</v>
      </c>
      <c r="K24" s="35">
        <f t="shared" si="7"/>
        <v>526890</v>
      </c>
      <c r="L24" s="35">
        <f>L48</f>
        <v>210547</v>
      </c>
      <c r="M24" s="35">
        <f>M48</f>
        <v>271098</v>
      </c>
      <c r="N24" s="35">
        <f>N48</f>
        <v>0</v>
      </c>
      <c r="O24" s="40"/>
    </row>
    <row r="25" spans="1:15" ht="12.75" hidden="1">
      <c r="A25" s="55" t="s">
        <v>26</v>
      </c>
      <c r="B25" s="52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0"/>
    </row>
    <row r="26" spans="1:15" ht="25.5" hidden="1">
      <c r="A26" s="56" t="s">
        <v>25</v>
      </c>
      <c r="B26" s="48"/>
      <c r="C26" s="3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0"/>
    </row>
    <row r="27" spans="1:15" ht="12.75" hidden="1">
      <c r="A27" s="8" t="s">
        <v>17</v>
      </c>
      <c r="B27" s="47">
        <f aca="true" t="shared" si="8" ref="B27:N27">SUM(B49)</f>
        <v>0</v>
      </c>
      <c r="C27" s="30">
        <f t="shared" si="8"/>
        <v>0</v>
      </c>
      <c r="D27" s="29">
        <f t="shared" si="8"/>
        <v>105047</v>
      </c>
      <c r="E27" s="29">
        <f t="shared" si="8"/>
        <v>470351</v>
      </c>
      <c r="F27" s="29">
        <f t="shared" si="8"/>
        <v>480000</v>
      </c>
      <c r="G27" s="29">
        <f t="shared" si="8"/>
        <v>714249</v>
      </c>
      <c r="H27" s="29">
        <f t="shared" si="8"/>
        <v>500000</v>
      </c>
      <c r="I27" s="29">
        <f t="shared" si="8"/>
        <v>685419</v>
      </c>
      <c r="J27" s="29">
        <f t="shared" si="8"/>
        <v>500000</v>
      </c>
      <c r="K27" s="29">
        <f t="shared" si="8"/>
        <v>454090</v>
      </c>
      <c r="L27" s="29">
        <f t="shared" si="8"/>
        <v>350113</v>
      </c>
      <c r="M27" s="29">
        <f>SUM(M49)</f>
        <v>350113</v>
      </c>
      <c r="N27" s="29">
        <f t="shared" si="8"/>
        <v>0</v>
      </c>
      <c r="O27" s="40"/>
    </row>
    <row r="28" spans="1:15" ht="12.75">
      <c r="A28" s="55" t="s">
        <v>42</v>
      </c>
      <c r="B28" s="52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0"/>
    </row>
    <row r="29" spans="1:15" ht="25.5">
      <c r="A29" s="56" t="s">
        <v>40</v>
      </c>
      <c r="B29" s="48"/>
      <c r="C29" s="36"/>
      <c r="D29" s="33"/>
      <c r="E29" s="33"/>
      <c r="F29" s="33">
        <f aca="true" t="shared" si="9" ref="F29:K29">SUM(F51)+F68</f>
        <v>4000000</v>
      </c>
      <c r="G29" s="33">
        <f t="shared" si="9"/>
        <v>2587603</v>
      </c>
      <c r="H29" s="33">
        <f t="shared" si="9"/>
        <v>5895000</v>
      </c>
      <c r="I29" s="33">
        <f t="shared" si="9"/>
        <v>4281058</v>
      </c>
      <c r="J29" s="33">
        <f t="shared" si="9"/>
        <v>6628422</v>
      </c>
      <c r="K29" s="33">
        <f t="shared" si="9"/>
        <v>6247786</v>
      </c>
      <c r="L29" s="33">
        <f>SUM(L51)+L68</f>
        <v>7971403</v>
      </c>
      <c r="M29" s="33">
        <f>SUM(M51)+M68</f>
        <v>7954766</v>
      </c>
      <c r="N29" s="33">
        <f>SUM(N51)+N68</f>
        <v>0</v>
      </c>
      <c r="O29" s="40"/>
    </row>
    <row r="30" spans="1:15" ht="12.75" hidden="1">
      <c r="A30" s="57" t="s">
        <v>27</v>
      </c>
      <c r="B30" s="47">
        <f aca="true" t="shared" si="10" ref="B30:N30">SUM(B52)</f>
        <v>0</v>
      </c>
      <c r="C30" s="30">
        <f t="shared" si="10"/>
        <v>0</v>
      </c>
      <c r="D30" s="29">
        <f t="shared" si="10"/>
        <v>13657</v>
      </c>
      <c r="E30" s="29">
        <f t="shared" si="10"/>
        <v>29482</v>
      </c>
      <c r="F30" s="29">
        <f t="shared" si="10"/>
        <v>18400</v>
      </c>
      <c r="G30" s="29">
        <f t="shared" si="10"/>
        <v>11664</v>
      </c>
      <c r="H30" s="29">
        <f t="shared" si="10"/>
        <v>13796</v>
      </c>
      <c r="I30" s="29">
        <f t="shared" si="10"/>
        <v>37855</v>
      </c>
      <c r="J30" s="29">
        <f t="shared" si="10"/>
        <v>13866</v>
      </c>
      <c r="K30" s="29">
        <f t="shared" si="10"/>
        <v>21191</v>
      </c>
      <c r="L30" s="29">
        <f t="shared" si="10"/>
        <v>32789</v>
      </c>
      <c r="M30" s="29">
        <f>SUM(M52)</f>
        <v>32234</v>
      </c>
      <c r="N30" s="29">
        <f t="shared" si="10"/>
        <v>0</v>
      </c>
      <c r="O30" s="40"/>
    </row>
    <row r="31" spans="1:15" ht="12.75" hidden="1">
      <c r="A31" s="55" t="s">
        <v>28</v>
      </c>
      <c r="B31" s="45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0"/>
    </row>
    <row r="32" spans="1:15" ht="12.75" hidden="1">
      <c r="A32" s="10" t="s">
        <v>18</v>
      </c>
      <c r="B32" s="46">
        <f aca="true" t="shared" si="11" ref="B32:L32">SUM(B54)</f>
        <v>0</v>
      </c>
      <c r="C32" s="34">
        <f t="shared" si="11"/>
        <v>0</v>
      </c>
      <c r="D32" s="33">
        <f t="shared" si="11"/>
        <v>928000</v>
      </c>
      <c r="E32" s="33">
        <f t="shared" si="11"/>
        <v>676931</v>
      </c>
      <c r="F32" s="33">
        <f t="shared" si="11"/>
        <v>117066</v>
      </c>
      <c r="G32" s="33">
        <f t="shared" si="11"/>
        <v>205235</v>
      </c>
      <c r="H32" s="33">
        <f t="shared" si="11"/>
        <v>286923</v>
      </c>
      <c r="I32" s="33">
        <f t="shared" si="11"/>
        <v>154695</v>
      </c>
      <c r="J32" s="33">
        <f t="shared" si="11"/>
        <v>170000</v>
      </c>
      <c r="K32" s="33">
        <f t="shared" si="11"/>
        <v>135013</v>
      </c>
      <c r="L32" s="33">
        <f t="shared" si="11"/>
        <v>23558</v>
      </c>
      <c r="M32" s="33">
        <f>SUM(M54)</f>
        <v>23558</v>
      </c>
      <c r="N32" s="33">
        <f>SUM(N54)</f>
        <v>0</v>
      </c>
      <c r="O32" s="40"/>
    </row>
    <row r="33" spans="1:15" ht="12.75" hidden="1">
      <c r="A33" s="8" t="s">
        <v>1</v>
      </c>
      <c r="B33" s="47">
        <f aca="true" t="shared" si="12" ref="B33:N33">B34+B35</f>
        <v>0</v>
      </c>
      <c r="C33" s="30">
        <f t="shared" si="12"/>
        <v>0</v>
      </c>
      <c r="D33" s="30">
        <f t="shared" si="12"/>
        <v>113010</v>
      </c>
      <c r="E33" s="30">
        <f t="shared" si="12"/>
        <v>837221</v>
      </c>
      <c r="F33" s="30">
        <f t="shared" si="12"/>
        <v>6722</v>
      </c>
      <c r="G33" s="30">
        <f t="shared" si="12"/>
        <v>20796</v>
      </c>
      <c r="H33" s="30">
        <f t="shared" si="12"/>
        <v>330500</v>
      </c>
      <c r="I33" s="30">
        <f t="shared" si="12"/>
        <v>330500</v>
      </c>
      <c r="J33" s="30">
        <f t="shared" si="12"/>
        <v>110703</v>
      </c>
      <c r="K33" s="30">
        <f t="shared" si="12"/>
        <v>332740</v>
      </c>
      <c r="L33" s="30">
        <f t="shared" si="12"/>
        <v>6948</v>
      </c>
      <c r="M33" s="30">
        <f>M34+M35</f>
        <v>6948</v>
      </c>
      <c r="N33" s="30">
        <f t="shared" si="12"/>
        <v>0</v>
      </c>
      <c r="O33" s="40"/>
    </row>
    <row r="34" spans="1:15" ht="12.75" hidden="1">
      <c r="A34" s="57" t="s">
        <v>29</v>
      </c>
      <c r="B34" s="47">
        <f aca="true" t="shared" si="13" ref="B34:N35">B56</f>
        <v>0</v>
      </c>
      <c r="C34" s="30">
        <f t="shared" si="13"/>
        <v>0</v>
      </c>
      <c r="D34" s="30">
        <f t="shared" si="13"/>
        <v>3010</v>
      </c>
      <c r="E34" s="30">
        <f t="shared" si="13"/>
        <v>3947</v>
      </c>
      <c r="F34" s="30">
        <f t="shared" si="13"/>
        <v>6722</v>
      </c>
      <c r="G34" s="30">
        <f t="shared" si="13"/>
        <v>796</v>
      </c>
      <c r="H34" s="30">
        <f t="shared" si="13"/>
        <v>500</v>
      </c>
      <c r="I34" s="30">
        <f t="shared" si="13"/>
        <v>500</v>
      </c>
      <c r="J34" s="30">
        <f t="shared" si="13"/>
        <v>110703</v>
      </c>
      <c r="K34" s="30">
        <f t="shared" si="13"/>
        <v>72740</v>
      </c>
      <c r="L34" s="30">
        <f t="shared" si="13"/>
        <v>6948</v>
      </c>
      <c r="M34" s="30">
        <f>M56</f>
        <v>6948</v>
      </c>
      <c r="N34" s="30">
        <f t="shared" si="13"/>
        <v>0</v>
      </c>
      <c r="O34" s="40"/>
    </row>
    <row r="35" spans="1:15" ht="12.75" hidden="1">
      <c r="A35" s="57" t="s">
        <v>30</v>
      </c>
      <c r="B35" s="47">
        <f t="shared" si="13"/>
        <v>0</v>
      </c>
      <c r="C35" s="30">
        <f t="shared" si="13"/>
        <v>0</v>
      </c>
      <c r="D35" s="30">
        <f t="shared" si="13"/>
        <v>110000</v>
      </c>
      <c r="E35" s="30">
        <f t="shared" si="13"/>
        <v>833274</v>
      </c>
      <c r="F35" s="30">
        <f t="shared" si="13"/>
        <v>0</v>
      </c>
      <c r="G35" s="30">
        <f t="shared" si="13"/>
        <v>20000</v>
      </c>
      <c r="H35" s="30">
        <f t="shared" si="13"/>
        <v>330000</v>
      </c>
      <c r="I35" s="30">
        <f t="shared" si="13"/>
        <v>330000</v>
      </c>
      <c r="J35" s="30">
        <f t="shared" si="13"/>
        <v>0</v>
      </c>
      <c r="K35" s="30">
        <f t="shared" si="13"/>
        <v>260000</v>
      </c>
      <c r="L35" s="30">
        <f t="shared" si="13"/>
        <v>0</v>
      </c>
      <c r="M35" s="30">
        <f>M57</f>
        <v>0</v>
      </c>
      <c r="N35" s="30">
        <f t="shared" si="13"/>
        <v>0</v>
      </c>
      <c r="O35" s="40"/>
    </row>
    <row r="36" spans="1:15" ht="12.75" hidden="1">
      <c r="A36" s="8" t="s">
        <v>2</v>
      </c>
      <c r="B36" s="47">
        <f>SUM(B58)</f>
        <v>0</v>
      </c>
      <c r="C36" s="30">
        <f>SUM(C58)</f>
        <v>0</v>
      </c>
      <c r="D36" s="29">
        <f aca="true" t="shared" si="14" ref="D36:N37">SUM(D58)</f>
        <v>232074</v>
      </c>
      <c r="E36" s="29">
        <f t="shared" si="14"/>
        <v>245541</v>
      </c>
      <c r="F36" s="29">
        <f t="shared" si="14"/>
        <v>150581</v>
      </c>
      <c r="G36" s="29">
        <f t="shared" si="14"/>
        <v>151200</v>
      </c>
      <c r="H36" s="29">
        <f t="shared" si="14"/>
        <v>150000</v>
      </c>
      <c r="I36" s="29">
        <f t="shared" si="14"/>
        <v>160696</v>
      </c>
      <c r="J36" s="29">
        <f t="shared" si="14"/>
        <v>148700</v>
      </c>
      <c r="K36" s="29">
        <f t="shared" si="14"/>
        <v>164544</v>
      </c>
      <c r="L36" s="29">
        <f t="shared" si="14"/>
        <v>164544</v>
      </c>
      <c r="M36" s="29">
        <f>SUM(M58)</f>
        <v>164544</v>
      </c>
      <c r="N36" s="29">
        <f t="shared" si="14"/>
        <v>0</v>
      </c>
      <c r="O36" s="40"/>
    </row>
    <row r="37" spans="1:15" ht="12.75" hidden="1">
      <c r="A37" s="57" t="s">
        <v>31</v>
      </c>
      <c r="B37" s="47">
        <f>SUM(B59)</f>
        <v>0</v>
      </c>
      <c r="C37" s="30">
        <f>SUM(C59)</f>
        <v>0</v>
      </c>
      <c r="D37" s="29">
        <f t="shared" si="14"/>
        <v>232074</v>
      </c>
      <c r="E37" s="29">
        <f t="shared" si="14"/>
        <v>245541</v>
      </c>
      <c r="F37" s="29">
        <f t="shared" si="14"/>
        <v>150581</v>
      </c>
      <c r="G37" s="29">
        <f t="shared" si="14"/>
        <v>151200</v>
      </c>
      <c r="H37" s="29">
        <f t="shared" si="14"/>
        <v>150000</v>
      </c>
      <c r="I37" s="29">
        <f t="shared" si="14"/>
        <v>160696</v>
      </c>
      <c r="J37" s="29">
        <f t="shared" si="14"/>
        <v>148700</v>
      </c>
      <c r="K37" s="29">
        <f t="shared" si="14"/>
        <v>164544</v>
      </c>
      <c r="L37" s="29">
        <f t="shared" si="14"/>
        <v>164544</v>
      </c>
      <c r="M37" s="29">
        <f>SUM(M59)</f>
        <v>164544</v>
      </c>
      <c r="N37" s="29">
        <f t="shared" si="14"/>
        <v>0</v>
      </c>
      <c r="O37" s="40"/>
    </row>
    <row r="38" spans="1:17" ht="12.75" hidden="1">
      <c r="A38" s="9" t="s">
        <v>13</v>
      </c>
      <c r="B38" s="49">
        <f aca="true" t="shared" si="15" ref="B38:L38">B39+B55+B58</f>
        <v>0</v>
      </c>
      <c r="C38" s="28">
        <f t="shared" si="15"/>
        <v>0</v>
      </c>
      <c r="D38" s="27">
        <f t="shared" si="15"/>
        <v>14823212</v>
      </c>
      <c r="E38" s="27">
        <f t="shared" si="15"/>
        <v>12436110</v>
      </c>
      <c r="F38" s="27">
        <f t="shared" si="15"/>
        <v>9132803</v>
      </c>
      <c r="G38" s="27">
        <f t="shared" si="15"/>
        <v>7996092</v>
      </c>
      <c r="H38" s="27">
        <f t="shared" si="15"/>
        <v>13111972</v>
      </c>
      <c r="I38" s="27">
        <f t="shared" si="15"/>
        <v>11324398</v>
      </c>
      <c r="J38" s="27">
        <f t="shared" si="15"/>
        <v>12094034</v>
      </c>
      <c r="K38" s="27">
        <f t="shared" si="15"/>
        <v>13318281</v>
      </c>
      <c r="L38" s="27">
        <f t="shared" si="15"/>
        <v>14120000</v>
      </c>
      <c r="M38" s="27">
        <f>M39+M55+M58</f>
        <v>14270027</v>
      </c>
      <c r="N38" s="27">
        <f>N39+N55+N58</f>
        <v>0</v>
      </c>
      <c r="O38" s="40"/>
      <c r="P38" s="1"/>
      <c r="Q38" s="1"/>
    </row>
    <row r="39" spans="1:15" ht="12.75" hidden="1">
      <c r="A39" s="4" t="s">
        <v>0</v>
      </c>
      <c r="B39" s="29">
        <f>B40+B41+B42+B43+B45+B46+B48+B49+B52+B54</f>
        <v>0</v>
      </c>
      <c r="C39" s="30">
        <f>C40+C41+C42+C43+C45+C46+C48+C49+C52+C54</f>
        <v>0</v>
      </c>
      <c r="D39" s="29">
        <f>D40+D41+D42+D43+D45+D46+D48+D49+D52+D54</f>
        <v>14478128</v>
      </c>
      <c r="E39" s="29">
        <f>E40+E41+E42+E43+E45+E46+E48+E49+E52+E54</f>
        <v>11353348</v>
      </c>
      <c r="F39" s="29">
        <f aca="true" t="shared" si="16" ref="F39:K39">SUM(F40:F54)</f>
        <v>8975500</v>
      </c>
      <c r="G39" s="29">
        <f t="shared" si="16"/>
        <v>7824096</v>
      </c>
      <c r="H39" s="29">
        <f t="shared" si="16"/>
        <v>12631472</v>
      </c>
      <c r="I39" s="29">
        <f t="shared" si="16"/>
        <v>10833202</v>
      </c>
      <c r="J39" s="29">
        <f t="shared" si="16"/>
        <v>11834631</v>
      </c>
      <c r="K39" s="29">
        <f t="shared" si="16"/>
        <v>12820997</v>
      </c>
      <c r="L39" s="29">
        <f>SUM(L40:L54)</f>
        <v>13948508</v>
      </c>
      <c r="M39" s="29">
        <f>SUM(M40:M54)</f>
        <v>14098535</v>
      </c>
      <c r="N39" s="29"/>
      <c r="O39" s="40"/>
    </row>
    <row r="40" spans="1:15" ht="12.75" hidden="1">
      <c r="A40" s="4" t="s">
        <v>4</v>
      </c>
      <c r="B40" s="29"/>
      <c r="C40" s="30"/>
      <c r="D40" s="29">
        <v>28450</v>
      </c>
      <c r="E40" s="29">
        <v>17288</v>
      </c>
      <c r="F40" s="29">
        <v>43172</v>
      </c>
      <c r="G40" s="29">
        <v>38613</v>
      </c>
      <c r="H40" s="29">
        <v>42000</v>
      </c>
      <c r="I40" s="29">
        <v>40066</v>
      </c>
      <c r="J40" s="29">
        <v>57800</v>
      </c>
      <c r="K40" s="29">
        <v>48562</v>
      </c>
      <c r="L40" s="29">
        <v>62113</v>
      </c>
      <c r="M40" s="29">
        <v>62113</v>
      </c>
      <c r="N40" s="29"/>
      <c r="O40" s="40"/>
    </row>
    <row r="41" spans="1:15" ht="12.75" hidden="1">
      <c r="A41" s="4" t="s">
        <v>3</v>
      </c>
      <c r="B41" s="29"/>
      <c r="C41" s="30"/>
      <c r="D41" s="29">
        <v>8307</v>
      </c>
      <c r="E41" s="29">
        <v>8847</v>
      </c>
      <c r="F41" s="29">
        <v>14006</v>
      </c>
      <c r="G41" s="29">
        <v>8783</v>
      </c>
      <c r="H41" s="29">
        <v>11471</v>
      </c>
      <c r="I41" s="29">
        <v>8612</v>
      </c>
      <c r="J41" s="29">
        <v>11261</v>
      </c>
      <c r="K41" s="29">
        <v>18454</v>
      </c>
      <c r="L41" s="29">
        <v>13689</v>
      </c>
      <c r="M41" s="29">
        <v>13689</v>
      </c>
      <c r="N41" s="29"/>
      <c r="O41" s="40"/>
    </row>
    <row r="42" spans="1:15" ht="12.75" hidden="1">
      <c r="A42" s="4" t="s">
        <v>5</v>
      </c>
      <c r="B42" s="29"/>
      <c r="C42" s="30"/>
      <c r="D42" s="29">
        <v>59120</v>
      </c>
      <c r="E42" s="29">
        <v>51539</v>
      </c>
      <c r="F42" s="29">
        <v>46316</v>
      </c>
      <c r="G42" s="29">
        <v>39510</v>
      </c>
      <c r="H42" s="29">
        <v>36933</v>
      </c>
      <c r="I42" s="29">
        <v>37216</v>
      </c>
      <c r="J42" s="29">
        <v>40035</v>
      </c>
      <c r="K42" s="29">
        <v>32405</v>
      </c>
      <c r="L42" s="29">
        <v>30877</v>
      </c>
      <c r="M42" s="29">
        <v>30877</v>
      </c>
      <c r="N42" s="29"/>
      <c r="O42" s="40"/>
    </row>
    <row r="43" spans="1:15" ht="12.75" hidden="1">
      <c r="A43" s="4" t="s">
        <v>7</v>
      </c>
      <c r="B43" s="29"/>
      <c r="C43" s="30"/>
      <c r="D43" s="29">
        <v>1695554</v>
      </c>
      <c r="E43" s="29">
        <v>1851240</v>
      </c>
      <c r="F43" s="29">
        <v>1911361</v>
      </c>
      <c r="G43" s="29">
        <v>1831247</v>
      </c>
      <c r="H43" s="29">
        <v>1930196</v>
      </c>
      <c r="I43" s="29">
        <v>1969513</v>
      </c>
      <c r="J43" s="29">
        <v>2020196</v>
      </c>
      <c r="K43" s="29">
        <v>2303907</v>
      </c>
      <c r="L43" s="29">
        <v>2199493</v>
      </c>
      <c r="M43" s="29">
        <v>2199493</v>
      </c>
      <c r="N43" s="29"/>
      <c r="O43" s="40"/>
    </row>
    <row r="44" spans="1:15" ht="12.75" hidden="1">
      <c r="A44" s="11" t="s">
        <v>8</v>
      </c>
      <c r="B44" s="45"/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0"/>
    </row>
    <row r="45" spans="1:15" ht="12.75" hidden="1">
      <c r="A45" s="10" t="s">
        <v>6</v>
      </c>
      <c r="B45" s="46"/>
      <c r="C45" s="34"/>
      <c r="D45" s="33">
        <v>1266784</v>
      </c>
      <c r="E45" s="33">
        <v>1902799</v>
      </c>
      <c r="F45" s="33">
        <v>1546353</v>
      </c>
      <c r="G45" s="33">
        <v>1571323</v>
      </c>
      <c r="H45" s="33">
        <v>2448584</v>
      </c>
      <c r="I45" s="33">
        <v>2303537</v>
      </c>
      <c r="J45" s="33">
        <v>1680000</v>
      </c>
      <c r="K45" s="33">
        <v>2141375</v>
      </c>
      <c r="L45" s="33">
        <v>2314929</v>
      </c>
      <c r="M45" s="33">
        <f>2432880+32045+21555</f>
        <v>2486480</v>
      </c>
      <c r="N45" s="33"/>
      <c r="O45" s="40"/>
    </row>
    <row r="46" spans="1:15" ht="12.75" hidden="1">
      <c r="A46" s="8" t="s">
        <v>9</v>
      </c>
      <c r="B46" s="47"/>
      <c r="C46" s="30"/>
      <c r="D46" s="29">
        <v>1231578</v>
      </c>
      <c r="E46" s="29">
        <v>953014</v>
      </c>
      <c r="F46" s="29">
        <v>748826</v>
      </c>
      <c r="G46" s="29">
        <v>726969</v>
      </c>
      <c r="H46" s="29">
        <v>1416569</v>
      </c>
      <c r="I46" s="29">
        <v>987357</v>
      </c>
      <c r="J46" s="29">
        <v>712000</v>
      </c>
      <c r="K46" s="29">
        <v>893210</v>
      </c>
      <c r="L46" s="29">
        <v>740400</v>
      </c>
      <c r="M46" s="29">
        <v>675518</v>
      </c>
      <c r="N46" s="29"/>
      <c r="O46" s="40"/>
    </row>
    <row r="47" spans="1:15" ht="12.75" hidden="1">
      <c r="A47" s="11" t="s">
        <v>16</v>
      </c>
      <c r="B47" s="45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0"/>
    </row>
    <row r="48" spans="1:15" ht="25.5" hidden="1">
      <c r="A48" s="26" t="s">
        <v>19</v>
      </c>
      <c r="B48" s="48"/>
      <c r="C48" s="36"/>
      <c r="D48" s="33">
        <v>9141631</v>
      </c>
      <c r="E48" s="33">
        <v>5391857</v>
      </c>
      <c r="F48" s="33">
        <v>50000</v>
      </c>
      <c r="G48" s="33">
        <v>90000</v>
      </c>
      <c r="H48" s="33">
        <v>50000</v>
      </c>
      <c r="I48" s="33">
        <v>329471</v>
      </c>
      <c r="J48" s="33">
        <v>1051</v>
      </c>
      <c r="K48" s="33">
        <v>526890</v>
      </c>
      <c r="L48" s="33">
        <v>210547</v>
      </c>
      <c r="M48" s="33">
        <v>271098</v>
      </c>
      <c r="N48" s="33"/>
      <c r="O48" s="40"/>
    </row>
    <row r="49" spans="1:15" ht="12.75" hidden="1">
      <c r="A49" s="8" t="s">
        <v>17</v>
      </c>
      <c r="B49" s="47"/>
      <c r="C49" s="30"/>
      <c r="D49" s="29">
        <v>105047</v>
      </c>
      <c r="E49" s="29">
        <v>470351</v>
      </c>
      <c r="F49" s="29">
        <v>480000</v>
      </c>
      <c r="G49" s="29">
        <v>714249</v>
      </c>
      <c r="H49" s="29">
        <v>500000</v>
      </c>
      <c r="I49" s="29">
        <v>685419</v>
      </c>
      <c r="J49" s="29">
        <v>500000</v>
      </c>
      <c r="K49" s="29">
        <v>454090</v>
      </c>
      <c r="L49" s="29">
        <v>350113</v>
      </c>
      <c r="M49" s="29">
        <v>350113</v>
      </c>
      <c r="N49" s="29"/>
      <c r="O49" s="40"/>
    </row>
    <row r="50" spans="1:15" ht="12.75" hidden="1">
      <c r="A50" s="55" t="s">
        <v>26</v>
      </c>
      <c r="B50" s="52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0"/>
    </row>
    <row r="51" spans="1:15" ht="25.5" hidden="1">
      <c r="A51" s="56" t="s">
        <v>25</v>
      </c>
      <c r="B51" s="52"/>
      <c r="C51" s="53"/>
      <c r="D51" s="54"/>
      <c r="E51" s="54"/>
      <c r="F51" s="54">
        <v>4000000</v>
      </c>
      <c r="G51" s="54">
        <v>2586503</v>
      </c>
      <c r="H51" s="54">
        <v>5895000</v>
      </c>
      <c r="I51" s="54">
        <v>4279461</v>
      </c>
      <c r="J51" s="54">
        <v>6628422</v>
      </c>
      <c r="K51" s="54">
        <v>6245900</v>
      </c>
      <c r="L51" s="54">
        <v>7970000</v>
      </c>
      <c r="M51" s="54">
        <v>7953362</v>
      </c>
      <c r="N51" s="54"/>
      <c r="O51" s="40"/>
    </row>
    <row r="52" spans="1:15" ht="12.75" hidden="1">
      <c r="A52" s="57" t="s">
        <v>27</v>
      </c>
      <c r="B52" s="47"/>
      <c r="C52" s="30"/>
      <c r="D52" s="29">
        <v>13657</v>
      </c>
      <c r="E52" s="29">
        <v>29482</v>
      </c>
      <c r="F52" s="29">
        <v>18400</v>
      </c>
      <c r="G52" s="29">
        <v>11664</v>
      </c>
      <c r="H52" s="29">
        <v>13796</v>
      </c>
      <c r="I52" s="29">
        <v>37855</v>
      </c>
      <c r="J52" s="29">
        <v>13866</v>
      </c>
      <c r="K52" s="29">
        <v>21191</v>
      </c>
      <c r="L52" s="29">
        <v>32789</v>
      </c>
      <c r="M52" s="29">
        <v>32234</v>
      </c>
      <c r="N52" s="29"/>
      <c r="O52" s="40"/>
    </row>
    <row r="53" spans="1:15" ht="12.75" hidden="1">
      <c r="A53" s="55" t="s">
        <v>28</v>
      </c>
      <c r="B53" s="45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40"/>
    </row>
    <row r="54" spans="1:15" ht="12.75" hidden="1">
      <c r="A54" s="10" t="s">
        <v>18</v>
      </c>
      <c r="B54" s="46"/>
      <c r="C54" s="34"/>
      <c r="D54" s="33">
        <v>928000</v>
      </c>
      <c r="E54" s="33">
        <v>676931</v>
      </c>
      <c r="F54" s="33">
        <v>117066</v>
      </c>
      <c r="G54" s="33">
        <v>205235</v>
      </c>
      <c r="H54" s="33">
        <v>286923</v>
      </c>
      <c r="I54" s="33">
        <v>154695</v>
      </c>
      <c r="J54" s="33">
        <v>170000</v>
      </c>
      <c r="K54" s="33">
        <v>135013</v>
      </c>
      <c r="L54" s="33">
        <v>23558</v>
      </c>
      <c r="M54" s="33">
        <v>23558</v>
      </c>
      <c r="N54" s="33"/>
      <c r="O54" s="40"/>
    </row>
    <row r="55" spans="1:15" ht="12.75" hidden="1">
      <c r="A55" s="8" t="s">
        <v>1</v>
      </c>
      <c r="B55" s="47">
        <f aca="true" t="shared" si="17" ref="B55:L55">B56+B57</f>
        <v>0</v>
      </c>
      <c r="C55" s="29">
        <f t="shared" si="17"/>
        <v>0</v>
      </c>
      <c r="D55" s="29">
        <f t="shared" si="17"/>
        <v>113010</v>
      </c>
      <c r="E55" s="29">
        <f t="shared" si="17"/>
        <v>837221</v>
      </c>
      <c r="F55" s="29">
        <f t="shared" si="17"/>
        <v>6722</v>
      </c>
      <c r="G55" s="29">
        <f t="shared" si="17"/>
        <v>20796</v>
      </c>
      <c r="H55" s="29">
        <f t="shared" si="17"/>
        <v>330500</v>
      </c>
      <c r="I55" s="29">
        <f t="shared" si="17"/>
        <v>330500</v>
      </c>
      <c r="J55" s="29">
        <f t="shared" si="17"/>
        <v>110703</v>
      </c>
      <c r="K55" s="29">
        <f t="shared" si="17"/>
        <v>332740</v>
      </c>
      <c r="L55" s="29">
        <f t="shared" si="17"/>
        <v>6948</v>
      </c>
      <c r="M55" s="29">
        <f>M56+M57</f>
        <v>6948</v>
      </c>
      <c r="N55" s="29"/>
      <c r="O55" s="40"/>
    </row>
    <row r="56" spans="1:15" ht="12.75" hidden="1">
      <c r="A56" s="57" t="s">
        <v>29</v>
      </c>
      <c r="B56" s="47"/>
      <c r="C56" s="29"/>
      <c r="D56" s="29">
        <v>3010</v>
      </c>
      <c r="E56" s="29">
        <v>3947</v>
      </c>
      <c r="F56" s="29">
        <v>6722</v>
      </c>
      <c r="G56" s="29">
        <v>796</v>
      </c>
      <c r="H56" s="29">
        <v>500</v>
      </c>
      <c r="I56" s="29">
        <v>500</v>
      </c>
      <c r="J56" s="29">
        <v>110703</v>
      </c>
      <c r="K56" s="29">
        <v>72740</v>
      </c>
      <c r="L56" s="29">
        <v>6948</v>
      </c>
      <c r="M56" s="29">
        <v>6948</v>
      </c>
      <c r="N56" s="29"/>
      <c r="O56" s="40"/>
    </row>
    <row r="57" spans="1:15" ht="12.75" hidden="1">
      <c r="A57" s="57" t="s">
        <v>30</v>
      </c>
      <c r="B57" s="47"/>
      <c r="C57" s="29"/>
      <c r="D57" s="29">
        <v>110000</v>
      </c>
      <c r="E57" s="29">
        <v>833274</v>
      </c>
      <c r="F57" s="29"/>
      <c r="G57" s="29">
        <v>20000</v>
      </c>
      <c r="H57" s="29">
        <v>330000</v>
      </c>
      <c r="I57" s="29">
        <v>330000</v>
      </c>
      <c r="J57" s="29"/>
      <c r="K57" s="29">
        <v>260000</v>
      </c>
      <c r="L57" s="29"/>
      <c r="M57" s="29"/>
      <c r="N57" s="29"/>
      <c r="O57" s="40"/>
    </row>
    <row r="58" spans="1:15" ht="12.75" hidden="1">
      <c r="A58" s="8" t="s">
        <v>2</v>
      </c>
      <c r="B58" s="47">
        <f aca="true" t="shared" si="18" ref="B58:M58">B59</f>
        <v>0</v>
      </c>
      <c r="C58" s="29">
        <f t="shared" si="18"/>
        <v>0</v>
      </c>
      <c r="D58" s="29">
        <f t="shared" si="18"/>
        <v>232074</v>
      </c>
      <c r="E58" s="29">
        <f t="shared" si="18"/>
        <v>245541</v>
      </c>
      <c r="F58" s="29">
        <f t="shared" si="18"/>
        <v>150581</v>
      </c>
      <c r="G58" s="29">
        <f t="shared" si="18"/>
        <v>151200</v>
      </c>
      <c r="H58" s="29">
        <f t="shared" si="18"/>
        <v>150000</v>
      </c>
      <c r="I58" s="29">
        <f t="shared" si="18"/>
        <v>160696</v>
      </c>
      <c r="J58" s="29">
        <f t="shared" si="18"/>
        <v>148700</v>
      </c>
      <c r="K58" s="29">
        <f t="shared" si="18"/>
        <v>164544</v>
      </c>
      <c r="L58" s="29">
        <f t="shared" si="18"/>
        <v>164544</v>
      </c>
      <c r="M58" s="29">
        <f t="shared" si="18"/>
        <v>164544</v>
      </c>
      <c r="N58" s="29"/>
      <c r="O58" s="40"/>
    </row>
    <row r="59" spans="1:15" ht="12.75" hidden="1">
      <c r="A59" s="57" t="s">
        <v>31</v>
      </c>
      <c r="B59" s="47"/>
      <c r="C59" s="29"/>
      <c r="D59" s="29">
        <v>232074</v>
      </c>
      <c r="E59" s="29">
        <v>245541</v>
      </c>
      <c r="F59" s="29">
        <v>150581</v>
      </c>
      <c r="G59" s="29">
        <v>151200</v>
      </c>
      <c r="H59" s="29">
        <v>150000</v>
      </c>
      <c r="I59" s="29">
        <v>160696</v>
      </c>
      <c r="J59" s="29">
        <v>148700</v>
      </c>
      <c r="K59" s="29">
        <v>164544</v>
      </c>
      <c r="L59" s="29">
        <v>164544</v>
      </c>
      <c r="M59" s="29">
        <v>164544</v>
      </c>
      <c r="N59" s="29"/>
      <c r="O59" s="40"/>
    </row>
    <row r="60" spans="1:15" ht="15" hidden="1">
      <c r="A60" s="75" t="s">
        <v>45</v>
      </c>
      <c r="B60" s="47"/>
      <c r="C60" s="29"/>
      <c r="D60" s="29"/>
      <c r="E60" s="29"/>
      <c r="F60" s="74">
        <v>8621307</v>
      </c>
      <c r="G60" s="74">
        <v>7252272</v>
      </c>
      <c r="H60" s="74">
        <v>12580856</v>
      </c>
      <c r="I60" s="74">
        <v>10606757</v>
      </c>
      <c r="J60" s="74">
        <v>11346387</v>
      </c>
      <c r="K60" s="74">
        <v>12743194</v>
      </c>
      <c r="L60" s="74">
        <v>13716839</v>
      </c>
      <c r="M60" s="74">
        <v>13866311</v>
      </c>
      <c r="N60" s="73"/>
      <c r="O60" s="40"/>
    </row>
    <row r="61" spans="1:15" ht="12.75" hidden="1">
      <c r="A61" s="7" t="s">
        <v>14</v>
      </c>
      <c r="B61" s="50">
        <f aca="true" t="shared" si="19" ref="B61:N62">B62</f>
        <v>0</v>
      </c>
      <c r="C61" s="27">
        <f t="shared" si="19"/>
        <v>0</v>
      </c>
      <c r="D61" s="27">
        <f t="shared" si="19"/>
        <v>0</v>
      </c>
      <c r="E61" s="27">
        <f t="shared" si="19"/>
        <v>0</v>
      </c>
      <c r="F61" s="27">
        <f t="shared" si="19"/>
        <v>0</v>
      </c>
      <c r="G61" s="27">
        <f t="shared" si="19"/>
        <v>0</v>
      </c>
      <c r="H61" s="27">
        <f t="shared" si="19"/>
        <v>0</v>
      </c>
      <c r="I61" s="27">
        <f t="shared" si="19"/>
        <v>0</v>
      </c>
      <c r="J61" s="27">
        <f t="shared" si="19"/>
        <v>0</v>
      </c>
      <c r="K61" s="27">
        <f t="shared" si="19"/>
        <v>0</v>
      </c>
      <c r="L61" s="27">
        <f t="shared" si="19"/>
        <v>0</v>
      </c>
      <c r="M61" s="27">
        <f t="shared" si="19"/>
        <v>0</v>
      </c>
      <c r="N61" s="27">
        <f t="shared" si="19"/>
        <v>0</v>
      </c>
      <c r="O61" s="40"/>
    </row>
    <row r="62" spans="1:15" ht="12.75" hidden="1">
      <c r="A62" s="5" t="s">
        <v>0</v>
      </c>
      <c r="B62" s="51">
        <f t="shared" si="19"/>
        <v>0</v>
      </c>
      <c r="C62" s="29">
        <f t="shared" si="19"/>
        <v>0</v>
      </c>
      <c r="D62" s="29">
        <f t="shared" si="19"/>
        <v>0</v>
      </c>
      <c r="E62" s="29">
        <f t="shared" si="19"/>
        <v>0</v>
      </c>
      <c r="F62" s="29">
        <f t="shared" si="19"/>
        <v>0</v>
      </c>
      <c r="G62" s="29">
        <f t="shared" si="19"/>
        <v>0</v>
      </c>
      <c r="H62" s="29">
        <f t="shared" si="19"/>
        <v>0</v>
      </c>
      <c r="I62" s="29">
        <f t="shared" si="19"/>
        <v>0</v>
      </c>
      <c r="J62" s="29">
        <f t="shared" si="19"/>
        <v>0</v>
      </c>
      <c r="K62" s="29">
        <f t="shared" si="19"/>
        <v>0</v>
      </c>
      <c r="L62" s="29">
        <f t="shared" si="19"/>
        <v>0</v>
      </c>
      <c r="M62" s="29">
        <f t="shared" si="19"/>
        <v>0</v>
      </c>
      <c r="N62" s="29">
        <f t="shared" si="19"/>
        <v>0</v>
      </c>
      <c r="O62" s="40"/>
    </row>
    <row r="63" spans="1:15" ht="12.75" hidden="1">
      <c r="A63" s="5" t="s">
        <v>9</v>
      </c>
      <c r="B63" s="5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40"/>
    </row>
    <row r="64" spans="1:15" ht="12.75" hidden="1">
      <c r="A64" s="7" t="s">
        <v>15</v>
      </c>
      <c r="B64" s="50">
        <f aca="true" t="shared" si="20" ref="B64:N64">B65</f>
        <v>0</v>
      </c>
      <c r="C64" s="27">
        <f t="shared" si="20"/>
        <v>0</v>
      </c>
      <c r="D64" s="27">
        <f t="shared" si="20"/>
        <v>4148</v>
      </c>
      <c r="E64" s="27">
        <f t="shared" si="20"/>
        <v>8842</v>
      </c>
      <c r="F64" s="27">
        <f t="shared" si="20"/>
        <v>0</v>
      </c>
      <c r="G64" s="27">
        <f t="shared" si="20"/>
        <v>1100</v>
      </c>
      <c r="H64" s="27">
        <f t="shared" si="20"/>
        <v>0</v>
      </c>
      <c r="I64" s="27">
        <f t="shared" si="20"/>
        <v>1597</v>
      </c>
      <c r="J64" s="27">
        <f t="shared" si="20"/>
        <v>0</v>
      </c>
      <c r="K64" s="27">
        <f t="shared" si="20"/>
        <v>1886</v>
      </c>
      <c r="L64" s="27">
        <f t="shared" si="20"/>
        <v>1403</v>
      </c>
      <c r="M64" s="27">
        <f t="shared" si="20"/>
        <v>1404</v>
      </c>
      <c r="N64" s="27">
        <f t="shared" si="20"/>
        <v>0</v>
      </c>
      <c r="O64" s="40"/>
    </row>
    <row r="65" spans="1:15" ht="12.75" hidden="1">
      <c r="A65" s="3" t="s">
        <v>0</v>
      </c>
      <c r="B65" s="51">
        <f aca="true" t="shared" si="21" ref="B65:L65">B66+B68</f>
        <v>0</v>
      </c>
      <c r="C65" s="29">
        <f t="shared" si="21"/>
        <v>0</v>
      </c>
      <c r="D65" s="29">
        <f t="shared" si="21"/>
        <v>4148</v>
      </c>
      <c r="E65" s="29">
        <f t="shared" si="21"/>
        <v>8842</v>
      </c>
      <c r="F65" s="29">
        <f t="shared" si="21"/>
        <v>0</v>
      </c>
      <c r="G65" s="29">
        <f t="shared" si="21"/>
        <v>1100</v>
      </c>
      <c r="H65" s="29">
        <f t="shared" si="21"/>
        <v>0</v>
      </c>
      <c r="I65" s="29">
        <f t="shared" si="21"/>
        <v>1597</v>
      </c>
      <c r="J65" s="29">
        <f t="shared" si="21"/>
        <v>0</v>
      </c>
      <c r="K65" s="29">
        <f t="shared" si="21"/>
        <v>1886</v>
      </c>
      <c r="L65" s="29">
        <f t="shared" si="21"/>
        <v>1403</v>
      </c>
      <c r="M65" s="29">
        <f>M66+M68</f>
        <v>1404</v>
      </c>
      <c r="N65" s="29">
        <f>N66+N68</f>
        <v>0</v>
      </c>
      <c r="O65" s="40"/>
    </row>
    <row r="66" spans="1:15" ht="12.75" hidden="1">
      <c r="A66" s="5" t="s">
        <v>9</v>
      </c>
      <c r="B66" s="5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40"/>
    </row>
    <row r="67" spans="1:15" ht="12.75" hidden="1">
      <c r="A67" s="11" t="s">
        <v>39</v>
      </c>
      <c r="B67" s="4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40"/>
    </row>
    <row r="68" spans="1:15" ht="25.5" hidden="1">
      <c r="A68" s="26" t="s">
        <v>38</v>
      </c>
      <c r="B68" s="48"/>
      <c r="C68" s="35"/>
      <c r="D68" s="35">
        <v>4148</v>
      </c>
      <c r="E68" s="35">
        <v>8842</v>
      </c>
      <c r="F68" s="35"/>
      <c r="G68" s="35">
        <v>1100</v>
      </c>
      <c r="H68" s="35"/>
      <c r="I68" s="35">
        <v>1597</v>
      </c>
      <c r="J68" s="35"/>
      <c r="K68" s="35">
        <v>1886</v>
      </c>
      <c r="L68" s="35">
        <v>1403</v>
      </c>
      <c r="M68" s="35">
        <v>1404</v>
      </c>
      <c r="N68" s="35"/>
      <c r="O68" s="40"/>
    </row>
    <row r="69" spans="1:14" ht="12.75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23"/>
      <c r="B71" s="23"/>
      <c r="C71" s="24"/>
      <c r="D71" s="24"/>
      <c r="E71" s="15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2.75">
      <c r="A72" s="66"/>
      <c r="B72" s="67"/>
      <c r="C72" s="68"/>
      <c r="D72" s="68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 hidden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2.75">
      <c r="A76" s="80"/>
      <c r="B76" s="80"/>
      <c r="C76" s="80"/>
      <c r="D76" s="80"/>
      <c r="E76" s="80"/>
      <c r="F76" s="20"/>
      <c r="G76" s="20"/>
      <c r="H76" s="20"/>
      <c r="I76" s="20"/>
      <c r="J76" s="20"/>
      <c r="K76" s="20"/>
      <c r="L76" s="64"/>
      <c r="M76" s="22"/>
      <c r="N76" s="22"/>
    </row>
    <row r="77" spans="1:14" ht="12.75">
      <c r="A77" s="81"/>
      <c r="B77" s="81"/>
      <c r="C77" s="81"/>
      <c r="D77" s="81"/>
      <c r="E77" s="81"/>
      <c r="F77" s="20"/>
      <c r="G77" s="20"/>
      <c r="H77" s="20"/>
      <c r="I77" s="80"/>
      <c r="J77" s="80"/>
      <c r="K77" s="80"/>
      <c r="L77" s="63"/>
      <c r="M77" s="64"/>
      <c r="N77" s="65"/>
    </row>
    <row r="78" spans="1:14" ht="12.75">
      <c r="A78" s="81"/>
      <c r="B78" s="81"/>
      <c r="C78" s="81"/>
      <c r="D78" s="81"/>
      <c r="E78" s="81"/>
      <c r="F78" s="20"/>
      <c r="G78" s="20"/>
      <c r="H78" s="20"/>
      <c r="I78" s="81"/>
      <c r="J78" s="81"/>
      <c r="K78" s="81"/>
      <c r="L78" s="63"/>
      <c r="M78" s="63"/>
      <c r="N78" s="22"/>
    </row>
    <row r="79" spans="1:14" ht="12.75">
      <c r="A79" s="20"/>
      <c r="B79" s="20"/>
      <c r="C79" s="21"/>
      <c r="D79" s="21"/>
      <c r="E79" s="21"/>
      <c r="F79" s="21"/>
      <c r="G79" s="21"/>
      <c r="H79" s="21"/>
      <c r="I79" s="63"/>
      <c r="J79" s="63"/>
      <c r="K79" s="63"/>
      <c r="L79" s="63"/>
      <c r="M79" s="63"/>
      <c r="N79" s="22"/>
    </row>
    <row r="80" spans="1:14" ht="15">
      <c r="A80" s="18"/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18"/>
      <c r="B81" s="1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4.25">
      <c r="A82" s="17"/>
      <c r="B82" s="1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" ht="12.75">
      <c r="A83" s="2"/>
      <c r="B83" s="2"/>
    </row>
    <row r="84" spans="1:2" ht="12.75">
      <c r="A84" s="2"/>
      <c r="B84" s="2"/>
    </row>
    <row r="85" spans="1:14" ht="12.75">
      <c r="A85" s="2"/>
      <c r="B85" s="2"/>
      <c r="N85" s="12"/>
    </row>
    <row r="86" spans="1:14" ht="12.75">
      <c r="A86" s="2"/>
      <c r="B86" s="2"/>
      <c r="N86" s="12"/>
    </row>
    <row r="87" spans="1:14" ht="15">
      <c r="A87" s="18"/>
      <c r="B87" s="18"/>
      <c r="N87" s="12"/>
    </row>
    <row r="88" spans="1:2" ht="15">
      <c r="A88" s="18"/>
      <c r="B88" s="18"/>
    </row>
    <row r="89" spans="1:2" ht="14.25">
      <c r="A89" s="17"/>
      <c r="B89" s="17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</sheetData>
  <sheetProtection/>
  <mergeCells count="1">
    <mergeCell ref="A10:A12"/>
  </mergeCells>
  <printOptions horizontalCentered="1"/>
  <pageMargins left="0.75" right="0.75" top="0.47244094488189" bottom="0.118110236220472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Daniela.Musat</dc:creator>
  <cp:keywords/>
  <dc:description/>
  <cp:lastModifiedBy>Mihaela Simion</cp:lastModifiedBy>
  <cp:lastPrinted>2021-08-10T13:00:14Z</cp:lastPrinted>
  <dcterms:created xsi:type="dcterms:W3CDTF">1996-10-14T23:33:28Z</dcterms:created>
  <dcterms:modified xsi:type="dcterms:W3CDTF">2021-08-10T13:00:28Z</dcterms:modified>
  <cp:category/>
  <cp:version/>
  <cp:contentType/>
  <cp:contentStatus/>
</cp:coreProperties>
</file>